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drawings/charts/chart3.xml" ContentType="application/vnd.openxmlformats-officedocument.drawingml.chart+xml"/>
  <Override PartName="/xl/worksheets/sheet2.xml" ContentType="application/vnd.openxmlformats-officedocument.spreadsheetml.worksheet+xml"/>
  <Override PartName="/xl/drawings/drawing2.xml" ContentType="application/vnd.openxmlformats-officedocument.drawing+xml"/>
  <Override PartName="/xl/drawings/charts/chart4.xml" ContentType="application/vnd.openxmlformats-officedocument.drawingml.chart+xml"/>
  <Override PartName="/xl/drawings/charts/chart5.xml" ContentType="application/vnd.openxmlformats-officedocument.drawingml.chart+xml"/>
  <Override PartName="/xl/drawings/charts/chart6.xml" ContentType="application/vnd.openxmlformats-officedocument.drawingml.chart+xml"/>
  <Override PartName="/xl/drawings/charts/chart7.xml" ContentType="application/vnd.openxmlformats-officedocument.drawingml.char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2ebf69b08e64eef" /></Relationships>
</file>

<file path=xl/workbook.xml><?xml version="1.0" encoding="utf-8"?>
<x:workbook xmlns:x="http://schemas.openxmlformats.org/spreadsheetml/2006/main">
  <x:sheets>
    <x:sheet xmlns:r="http://schemas.openxmlformats.org/officeDocument/2006/relationships" name="Senate summary" sheetId="1" r:id="R01bb3e239c8d4724"/>
    <x:sheet xmlns:r="http://schemas.openxmlformats.org/officeDocument/2006/relationships" name="Statistics" sheetId="2" r:id="R0b39fe54d2a34f7f"/>
    <x:sheet xmlns:r="http://schemas.openxmlformats.org/officeDocument/2006/relationships" name="Faculty" sheetId="3" r:id="R6e9239e6447e4412"/>
    <x:sheet xmlns:r="http://schemas.openxmlformats.org/officeDocument/2006/relationships" name="Direction audit" sheetId="4" r:id="R5ad23aa155604fcd"/>
    <x:sheet xmlns:r="http://schemas.openxmlformats.org/officeDocument/2006/relationships" name="Method and sources" sheetId="5" r:id="R9fc95f3dc8c04c32"/>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
  </x:numFmts>
  <x:fonts count="10">
    <x:font>
      <x:sz val="11"/>
      <x:name val="Carlito"/>
    </x:font>
    <x:font>
      <x:sz val="10"/>
      <x:color rgb="FF183748"/>
      <x:name val="Arial"/>
    </x:font>
    <x:font>
      <x:b/>
      <x:sz val="23"/>
      <x:color rgb="FF183748"/>
      <x:name val="Arial"/>
    </x:font>
    <x:font>
      <x:sz val="10"/>
      <x:color rgb="FF53636D"/>
      <x:name val="Arial"/>
    </x:font>
    <x:font>
      <x:b/>
      <x:sz val="10"/>
      <x:color rgb="FF183748"/>
      <x:name val="Arial"/>
    </x:font>
    <x:font>
      <x:b/>
      <x:sz val="11"/>
      <x:color rgb="FF183748"/>
      <x:name val="Arial"/>
    </x:font>
    <x:font>
      <x:sz val="9"/>
      <x:color rgb="FF225F92"/>
      <x:name val="Arial"/>
    </x:font>
    <x:font>
      <x:sz val="11"/>
      <x:color rgb="FF183748"/>
      <x:name val="Arial"/>
    </x:font>
    <x:font>
      <x:b/>
      <x:sz val="11"/>
      <x:color rgb="FFFFFFFF"/>
      <x:name val="Arial"/>
    </x:font>
    <x:font>
      <x:sz val="10"/>
      <x:color rgb="FF225F92"/>
      <x:name val="Arial"/>
    </x:font>
  </x:fonts>
  <x:fills count="6">
    <x:fill>
      <x:patternFill patternType="none"/>
    </x:fill>
    <x:fill>
      <x:patternFill patternType="gray125"/>
    </x:fill>
    <x:fill>
      <x:patternFill patternType="solid">
        <x:fgColor rgb="FFE9F2F5"/>
      </x:patternFill>
    </x:fill>
    <x:fill>
      <x:patternFill patternType="solid">
        <x:fgColor rgb="FF183748"/>
      </x:patternFill>
    </x:fill>
    <x:fill>
      <x:patternFill patternType="solid">
        <x:fgColor rgb="FFF0F5F7"/>
      </x:patternFill>
    </x:fill>
    <x:fill>
      <x:patternFill patternType="solid">
        <x:fgColor rgb="FFE9F2F5"/>
      </x:patternFill>
    </x:fill>
  </x:fills>
  <x:borders count="1">
    <x:border>
      <x:left/>
      <x:right/>
      <x:top/>
      <x:bottom/>
      <x:diagonal/>
    </x:border>
  </x:borders>
  <x:cellStyleXfs count="1">
    <x:xf numFmtId="0" fontId="0" fillId="0" borderId="0"/>
  </x:cellStyleXfs>
  <x:cellXfs count="46">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top"/>
    </x:xf>
    <x:xf numFmtId="0" fontId="1" fillId="0" borderId="0" xfId="0" applyNumberFormat="1" applyFont="1" applyFill="1" applyBorder="1" applyAlignment="1">
      <x:alignment vertical="top" wrapText="1"/>
    </x:xf>
    <x:xf numFmtId="0" fontId="2" fillId="0" borderId="0" xfId="0" applyNumberFormat="1" applyFont="1" applyFill="1" applyBorder="1"/>
    <x:xf numFmtId="0" fontId="3" fillId="0" borderId="0" xfId="0" applyNumberFormat="1" applyFont="1" applyFill="1" applyBorder="1"/>
    <x:xf numFmtId="0" fontId="3" fillId="0" borderId="0" xfId="0" applyNumberFormat="1" applyFont="1" applyFill="1" applyBorder="1" applyAlignment="1">
      <x:alignment wrapText="1"/>
    </x:xf>
    <x:xf numFmtId="0" fontId="3" fillId="0" borderId="0" xfId="0" applyNumberFormat="1" applyFont="1" applyFill="1" applyBorder="1" applyAlignment="1">
      <x:alignment vertical="center" wrapText="1"/>
    </x:xf>
    <x:xf numFmtId="0" fontId="1" fillId="2" borderId="0" xfId="0" applyNumberFormat="1" applyFont="1" applyFill="1" applyBorder="1" applyAlignment="1">
      <x:alignment vertical="top" wrapText="1"/>
    </x:xf>
    <x:xf numFmtId="0" fontId="4" fillId="2" borderId="0" xfId="0" applyNumberFormat="1" applyFont="1" applyFill="1" applyBorder="1" applyAlignment="1">
      <x:alignment vertical="top" wrapText="1"/>
    </x:xf>
    <x:xf numFmtId="0" fontId="4" fillId="2" borderId="0" xfId="0" applyNumberFormat="1" applyFont="1" applyFill="1" applyBorder="1" applyAlignment="1">
      <x:alignment vertical="center" wrapText="1"/>
    </x:xf>
    <x:xf numFmtId="0" fontId="5" fillId="0" borderId="0" xfId="0" applyNumberFormat="1" applyFont="1" applyFill="1" applyBorder="1" applyAlignment="1">
      <x:alignment vertical="top" wrapText="1"/>
    </x:xf>
    <x:xf numFmtId="0" fontId="5" fillId="0" borderId="0" xfId="0" applyNumberFormat="1" applyFont="1" applyFill="1" applyBorder="1" applyAlignment="1">
      <x:alignment horizontal="center" vertical="top" wrapText="1"/>
    </x:xf>
    <x:xf numFmtId="0" fontId="6" fillId="0" borderId="0" xfId="0" applyNumberFormat="1" applyFont="1" applyFill="1" applyBorder="1" applyAlignment="1">
      <x:alignment vertical="top" wrapText="1"/>
    </x:xf>
    <x:xf numFmtId="0" fontId="7" fillId="0" borderId="0" xfId="0" applyNumberFormat="1" applyFont="1" applyFill="1" applyBorder="1"/>
    <x:xf numFmtId="0" fontId="7" fillId="3" borderId="0" xfId="0" applyNumberFormat="1" applyFont="1" applyFill="1" applyBorder="1"/>
    <x:xf numFmtId="0" fontId="8" fillId="3" borderId="0" xfId="0" applyNumberFormat="1" applyFont="1" applyFill="1" applyBorder="1"/>
    <x:xf numFmtId="0" fontId="7" fillId="2" borderId="0" xfId="0" applyNumberFormat="1" applyFont="1" applyFill="1" applyBorder="1"/>
    <x:xf numFmtId="0" fontId="4" fillId="2" borderId="0" xfId="0" applyNumberFormat="1" applyFont="1" applyFill="1" applyBorder="1"/>
    <x:xf numFmtId="0" fontId="4" fillId="2" borderId="0" xfId="0" applyNumberFormat="1" applyFont="1" applyFill="1" applyBorder="1" applyAlignment="1">
      <x:alignment wrapText="1"/>
    </x:xf>
    <x:xf numFmtId="200" fontId="7" fillId="0" borderId="0" xfId="0" applyNumberFormat="1" applyFont="1" applyFill="1" applyBorder="1"/>
    <x:xf numFmtId="0" fontId="7" fillId="0" borderId="0" xfId="0" applyNumberFormat="1" applyFont="1" applyFill="1" applyBorder="1" applyAlignment="1">
      <x:alignment wrapText="1"/>
    </x:xf>
    <x:xf numFmtId="200" fontId="7" fillId="2" borderId="0" xfId="0" applyNumberFormat="1" applyFont="1" applyFill="1" applyBorder="1"/>
    <x:xf numFmtId="0" fontId="7" fillId="0" borderId="0" xfId="0" applyNumberFormat="1" applyFont="1" applyFill="1" applyBorder="1" applyAlignment="1">
      <x:alignment horizontal="right"/>
    </x:xf>
    <x:xf numFmtId="200" fontId="7" fillId="0" borderId="0" xfId="0" applyNumberFormat="1" applyFont="1" applyFill="1" applyBorder="1" applyAlignment="1">
      <x:alignment horizontal="right"/>
    </x:xf>
    <x:xf numFmtId="0" fontId="7" fillId="2" borderId="0" xfId="0" applyNumberFormat="1" applyFont="1" applyFill="1" applyBorder="1" applyAlignment="1">
      <x:alignment horizontal="right"/>
    </x:xf>
    <x:xf numFmtId="200" fontId="7" fillId="2" borderId="0" xfId="0" applyNumberFormat="1" applyFont="1" applyFill="1" applyBorder="1" applyAlignment="1">
      <x:alignment horizontal="right"/>
    </x:xf>
    <x:xf numFmtId="0" fontId="3" fillId="0" borderId="0" xfId="0" applyNumberFormat="1" applyFont="1" applyFill="1" applyBorder="1" applyAlignment="1">
      <x:alignment horizontal="right" vertical="center" wrapText="1"/>
    </x:xf>
    <x:xf numFmtId="0" fontId="8" fillId="3" borderId="0" xfId="0" applyNumberFormat="1" applyFont="1" applyFill="1" applyBorder="1" applyAlignment="1">
      <x:alignment horizontal="right"/>
    </x:xf>
    <x:xf numFmtId="0" fontId="4" fillId="2" borderId="0" xfId="0" applyNumberFormat="1" applyFont="1" applyFill="1" applyBorder="1" applyAlignment="1">
      <x:alignment horizontal="right" vertical="center" wrapText="1"/>
    </x:xf>
    <x:xf numFmtId="0" fontId="7" fillId="2" borderId="0" xfId="0" applyNumberFormat="1" applyFont="1" applyFill="1" applyBorder="1" applyAlignment="1">
      <x:alignment wrapText="1"/>
    </x:xf>
    <x:xf numFmtId="0" fontId="5" fillId="2" borderId="0" xfId="0" applyNumberFormat="1" applyFont="1" applyFill="1" applyBorder="1"/>
    <x:xf numFmtId="0" fontId="5" fillId="2" borderId="0" xfId="0" applyNumberFormat="1" applyFont="1" applyFill="1" applyBorder="1" applyAlignment="1">
      <x:alignment horizontal="right"/>
    </x:xf>
    <x:xf numFmtId="200" fontId="5" fillId="2" borderId="0" xfId="0" applyNumberFormat="1" applyFont="1" applyFill="1" applyBorder="1" applyAlignment="1">
      <x:alignment horizontal="right"/>
    </x:xf>
    <x:xf numFmtId="0" fontId="5" fillId="2" borderId="0" xfId="0" applyNumberFormat="1" applyFont="1" applyFill="1" applyBorder="1" applyAlignment="1">
      <x:alignment wrapText="1"/>
    </x:xf>
    <x:xf numFmtId="0" fontId="7" fillId="0" borderId="0" xfId="0" applyNumberFormat="1" applyFont="1" applyFill="1" applyBorder="1" applyAlignment="1">
      <x:alignment vertical="top" wrapText="1"/>
    </x:xf>
    <x:xf numFmtId="0" fontId="5" fillId="4" borderId="0" xfId="0" applyNumberFormat="1" applyFont="1" applyFill="1" applyBorder="1" applyAlignment="1">
      <x:alignment vertical="top" wrapText="1"/>
    </x:xf>
    <x:xf numFmtId="0" fontId="7" fillId="4" borderId="0" xfId="0" applyNumberFormat="1" applyFont="1" applyFill="1" applyBorder="1" applyAlignment="1">
      <x:alignment vertical="top" wrapText="1"/>
    </x:xf>
    <x:xf numFmtId="0" fontId="9" fillId="0" borderId="0" xfId="0" applyNumberFormat="1" applyFont="1" applyFill="1" applyBorder="1" applyAlignment="1">
      <x:alignment wrapText="1"/>
    </x:xf>
    <x:xf numFmtId="0" fontId="1" fillId="2" borderId="0" xfId="0" applyNumberFormat="1" applyFont="1" applyFill="1" applyBorder="1"/>
    <x:xf numFmtId="0" fontId="1" fillId="0" borderId="0" xfId="0" applyNumberFormat="1" applyFont="1" applyFill="1" applyBorder="1" applyAlignment="1">
      <x:alignment wrapText="1"/>
    </x:xf>
    <x:xf numFmtId="0" fontId="9" fillId="0" borderId="0" xfId="0" applyNumberFormat="1" applyFont="1" applyFill="1" applyBorder="1" applyAlignment="1">
      <x:alignment vertical="top" wrapText="1"/>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5" borderId="0" xfId="0" applyNumberFormat="1" applyFont="1" applyFill="1" applyBorder="1" applyAlignment="1">
      <x:alignment vertical="top" wrapText="1"/>
    </x:xf>
    <x:xf numFmtId="0" fontId="4" fillId="5" borderId="0" xfId="0" applyNumberFormat="1" applyFont="1" applyFill="1" applyBorder="1" applyAlignment="1">
      <x:alignment vertical="top" wrapText="1"/>
    </x:xf>
  </x:cellXfs>
  <x:cellStyles count="1">
    <x:cellStyle name="Normal" xfId="0"/>
  </x:cellStyles>
  <x:dxfs count="2">
    <x:dxf>
      <x:font>
        <x:b/>
        <x:color rgb="FF006A71"/>
      </x:font>
      <x:fill>
        <x:patternFill>
          <x:bgColor rgb="FFDCEFF0"/>
        </x:patternFill>
      </x:fill>
    </x:dxf>
    <x:dxf>
      <x:font>
        <x:color rgb="FF8C5D18"/>
      </x:font>
      <x:fill>
        <x:patternFill>
          <x:bgColor rgb="FFF8EED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ca7ee8d342a4497f" /><Relationship Type="http://schemas.openxmlformats.org/officeDocument/2006/relationships/theme" Target="/xl/theme/theme1.xml" Id="Rcd3ab9151693422d" /><Relationship Type="http://schemas.openxmlformats.org/officeDocument/2006/relationships/sharedStrings" Target="/xl/sharedStrings.xml" Id="Rf6da4abba39349f9" /><Relationship Type="http://schemas.openxmlformats.org/officeDocument/2006/relationships/worksheet" Target="/xl/worksheets/sheet1.xml" Id="R01bb3e239c8d4724" /><Relationship Type="http://schemas.openxmlformats.org/officeDocument/2006/relationships/worksheet" Target="/xl/worksheets/sheet2.xml" Id="R0b39fe54d2a34f7f" /><Relationship Type="http://schemas.openxmlformats.org/officeDocument/2006/relationships/worksheet" Target="/xl/worksheets/sheet3.xml" Id="R6e9239e6447e4412" /><Relationship Type="http://schemas.openxmlformats.org/officeDocument/2006/relationships/worksheet" Target="/xl/worksheets/sheet4.xml" Id="R5ad23aa155604fcd" /><Relationship Type="http://schemas.openxmlformats.org/officeDocument/2006/relationships/worksheet" Target="/xl/worksheets/sheet5.xml" Id="R9fc95f3dc8c04c32" /></Relationships>
</file>

<file path=xl/drawings/_rels/drawing1.xml.rels>&#65279;<?xml version="1.0" encoding="utf-8"?><Relationships xmlns="http://schemas.openxmlformats.org/package/2006/relationships"><Relationship Type="http://schemas.openxmlformats.org/officeDocument/2006/relationships/chart" Target="/xl/drawings/charts/chart1.xml" Id="R27771f42fa19434e" /><Relationship Type="http://schemas.openxmlformats.org/officeDocument/2006/relationships/chart" Target="/xl/drawings/charts/chart2.xml" Id="Rba059179431b49a2" /><Relationship Type="http://schemas.openxmlformats.org/officeDocument/2006/relationships/chart" Target="/xl/drawings/charts/chart3.xml" Id="Radc411ae6f3e4b85" /></Relationships>
</file>

<file path=xl/drawings/_rels/drawing2.xml.rels>&#65279;<?xml version="1.0" encoding="utf-8"?><Relationships xmlns="http://schemas.openxmlformats.org/package/2006/relationships"><Relationship Type="http://schemas.openxmlformats.org/officeDocument/2006/relationships/chart" Target="/xl/drawings/charts/chart4.xml" Id="Rb8f6fe68cd884f1d" /><Relationship Type="http://schemas.openxmlformats.org/officeDocument/2006/relationships/chart" Target="/xl/drawings/charts/chart5.xml" Id="R5fccff625310419d" /><Relationship Type="http://schemas.openxmlformats.org/officeDocument/2006/relationships/chart" Target="/xl/drawings/charts/chart6.xml" Id="R9f3d17ae6f034803" /><Relationship Type="http://schemas.openxmlformats.org/officeDocument/2006/relationships/chart" Target="/xl/drawings/charts/chart7.xml" Id="R197f8fabcbaa4b47"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1200"/>
              <a:t>Research availability • Senate cohort</a:t>
            </a:r>
          </a:p>
        </c:rich>
      </c:tx>
      <c:overlay val="0"/>
      <c:txPr>
        <a:bodyPr xmlns:a="http://schemas.openxmlformats.org/drawingml/2006/main" anchorCtr="1"/>
        <a:lstStyle xmlns:a="http://schemas.openxmlformats.org/drawingml/2006/main"/>
        <a:p xmlns:a="http://schemas.openxmlformats.org/drawingml/2006/main">
          <a:pPr>
            <a:defRPr sz="1200"/>
          </a:pPr>
        </a:p>
      </c:txPr>
    </c:title>
    <c:plotArea>
      <c:pieChart>
        <c:ser>
          <c:idx val="0"/>
          <c:order val="0"/>
          <c:tx>
            <c:v>People</c:v>
          </c:tx>
          <c:dLbls>
            <c:dLbl>
              <c:idx val="0"/>
              <c:spPr>
                <a:solidFill xmlns:a="http://schemas.openxmlformats.org/drawingml/2006/main">
                  <a:srgbClr val="FFFFFF"/>
                </a:solidFill>
              </c:spPr>
              <c:txPr>
                <a:bodyPr xmlns:a="http://schemas.openxmlformats.org/drawingml/2006/main" anchorCtr="1"/>
                <a:lstStyle xmlns:a="http://schemas.openxmlformats.org/drawingml/2006/main"/>
                <a:p xmlns:a="http://schemas.openxmlformats.org/drawingml/2006/main">
                  <a:pPr>
                    <a:defRPr sz="1050" b="1"/>
                  </a:pPr>
                </a:p>
              </c:txPr>
              <c:dLblPos val="ctr"/>
              <c:showVal val="0"/>
              <c:showCatName val="1"/>
              <c:showPercent val="0"/>
            </c:dLbl>
            <c:spPr>
              <a:solidFill xmlns:a="http://schemas.openxmlformats.org/drawingml/2006/main">
                <a:srgbClr val="FFFFFF"/>
              </a:solidFill>
            </c:spPr>
            <c:txPr>
              <a:bodyPr xmlns:a="http://schemas.openxmlformats.org/drawingml/2006/main" anchorCtr="1"/>
              <a:lstStyle xmlns:a="http://schemas.openxmlformats.org/drawingml/2006/main"/>
              <a:p xmlns:a="http://schemas.openxmlformats.org/drawingml/2006/main">
                <a:pPr>
                  <a:defRPr sz="1050" b="1"/>
                </a:pPr>
              </a:p>
            </c:txPr>
            <c:dLblPos val="outEnd"/>
            <c:showLegendKey val="0"/>
            <c:showVal val="0"/>
            <c:showCatName val="1"/>
            <c:showSerName val="0"/>
            <c:showPercent val="0"/>
            <c:showBubbleSize val="0"/>
            <c:showLeaderLines val="1"/>
          </c:dLbls>
          <c:cat>
            <c:strRef>
              <c:f>'Senate summary'!$P$2:$P$3</c:f>
              <c:strCache>
                <c:ptCount val="0"/>
              </c:strCache>
            </c:strRef>
          </c:cat>
          <c:val>
            <c:numRef>
              <c:f>'Senate summary'!$Q$2:$Q$3</c:f>
              <c:numCache>
                <c:formatCode>General</c:formatCode>
                <c:ptCount val="0"/>
              </c:numCache>
            </c:numRef>
          </c:val>
        </c:ser>
        <c:dLbls>
          <c:txPr>
            <a:bodyPr xmlns:a="http://schemas.openxmlformats.org/drawingml/2006/main" anchorCtr="1"/>
            <a:lstStyle xmlns:a="http://schemas.openxmlformats.org/drawingml/2006/main"/>
            <a:p xmlns:a="http://schemas.openxmlformats.org/drawingml/2006/main">
              <a:pPr>
                <a:defRPr sz="1350" b="1"/>
              </a:pPr>
            </a:p>
          </c:txPr>
          <c:dLblPos val="outEnd"/>
          <c:showLegendKey val="0"/>
          <c:showVal val="1"/>
          <c:showCatName val="0"/>
          <c:showSerName val="0"/>
          <c:showPercent val="0"/>
          <c:showBubbleSize val="0"/>
          <c:showLeaderLines val="0"/>
        </c:dLbls>
      </c:pieChart>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1200"/>
              <a:t>Political research • research available</a:t>
            </a:r>
          </a:p>
        </c:rich>
      </c:tx>
      <c:overlay val="0"/>
      <c:txPr>
        <a:bodyPr xmlns:a="http://schemas.openxmlformats.org/drawingml/2006/main" anchorCtr="1"/>
        <a:lstStyle xmlns:a="http://schemas.openxmlformats.org/drawingml/2006/main"/>
        <a:p xmlns:a="http://schemas.openxmlformats.org/drawingml/2006/main">
          <a:pPr>
            <a:defRPr sz="1200"/>
          </a:pPr>
        </a:p>
      </c:txPr>
    </c:title>
    <c:plotArea>
      <c:pieChart>
        <c:ser>
          <c:idx val="0"/>
          <c:order val="0"/>
          <c:tx>
            <c:v>People</c:v>
          </c:tx>
          <c:dLbls>
            <c:spPr>
              <a:solidFill xmlns:a="http://schemas.openxmlformats.org/drawingml/2006/main">
                <a:srgbClr val="FFFFFF"/>
              </a:solidFill>
            </c:spPr>
            <c:txPr>
              <a:bodyPr xmlns:a="http://schemas.openxmlformats.org/drawingml/2006/main" anchorCtr="1"/>
              <a:lstStyle xmlns:a="http://schemas.openxmlformats.org/drawingml/2006/main"/>
              <a:p xmlns:a="http://schemas.openxmlformats.org/drawingml/2006/main">
                <a:pPr>
                  <a:defRPr sz="1050" b="1"/>
                </a:pPr>
              </a:p>
            </c:txPr>
            <c:dLblPos val="outEnd"/>
            <c:showLegendKey val="0"/>
            <c:showVal val="0"/>
            <c:showCatName val="1"/>
            <c:showSerName val="0"/>
            <c:showPercent val="0"/>
            <c:showBubbleSize val="0"/>
            <c:showLeaderLines val="1"/>
          </c:dLbls>
          <c:cat>
            <c:strRef>
              <c:f>'Senate summary'!$P$7:$P$8</c:f>
              <c:strCache>
                <c:ptCount val="0"/>
              </c:strCache>
            </c:strRef>
          </c:cat>
          <c:val>
            <c:numRef>
              <c:f>'Senate summary'!$Q$7:$Q$8</c:f>
              <c:numCache>
                <c:formatCode>General</c:formatCode>
                <c:ptCount val="0"/>
              </c:numCache>
            </c:numRef>
          </c:val>
        </c:ser>
        <c:dLbls>
          <c:txPr>
            <a:bodyPr xmlns:a="http://schemas.openxmlformats.org/drawingml/2006/main" anchorCtr="1"/>
            <a:lstStyle xmlns:a="http://schemas.openxmlformats.org/drawingml/2006/main"/>
            <a:p xmlns:a="http://schemas.openxmlformats.org/drawingml/2006/main">
              <a:pPr>
                <a:defRPr sz="1350" b="1"/>
              </a:pPr>
            </a:p>
          </c:txPr>
          <c:dLblPos val="outEnd"/>
          <c:showLegendKey val="0"/>
          <c:showVal val="1"/>
          <c:showCatName val="0"/>
          <c:showSerName val="0"/>
          <c:showPercent val="0"/>
          <c:showBubbleSize val="0"/>
          <c:showLeaderLines val="0"/>
        </c:dLbls>
      </c:pieChart>
    </c:plotArea>
    <c:plotVisOnly val="1"/>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1200"/>
              <a:t>Political direction • includes emeriti</a:t>
            </a:r>
          </a:p>
        </c:rich>
      </c:tx>
      <c:overlay val="0"/>
      <c:txPr>
        <a:bodyPr xmlns:a="http://schemas.openxmlformats.org/drawingml/2006/main" anchorCtr="1"/>
        <a:lstStyle xmlns:a="http://schemas.openxmlformats.org/drawingml/2006/main"/>
        <a:p xmlns:a="http://schemas.openxmlformats.org/drawingml/2006/main">
          <a:pPr>
            <a:defRPr sz="1200"/>
          </a:pPr>
        </a:p>
      </c:txPr>
    </c:title>
    <c:plotArea>
      <c:pieChart>
        <c:ser>
          <c:idx val="0"/>
          <c:order val="0"/>
          <c:tx>
            <c:v>People</c:v>
          </c:tx>
          <c:dLbls>
            <c:spPr>
              <a:solidFill xmlns:a="http://schemas.openxmlformats.org/drawingml/2006/main">
                <a:srgbClr val="FFFFFF"/>
              </a:solidFill>
            </c:spPr>
            <c:txPr>
              <a:bodyPr xmlns:a="http://schemas.openxmlformats.org/drawingml/2006/main" anchorCtr="1"/>
              <a:lstStyle xmlns:a="http://schemas.openxmlformats.org/drawingml/2006/main"/>
              <a:p xmlns:a="http://schemas.openxmlformats.org/drawingml/2006/main">
                <a:pPr>
                  <a:defRPr sz="1050" b="1"/>
                </a:pPr>
              </a:p>
            </c:txPr>
            <c:dLblPos val="outEnd"/>
            <c:showLegendKey val="0"/>
            <c:showVal val="0"/>
            <c:showCatName val="1"/>
            <c:showSerName val="0"/>
            <c:showPercent val="0"/>
            <c:showBubbleSize val="0"/>
            <c:showLeaderLines val="1"/>
          </c:dLbls>
          <c:cat>
            <c:strRef>
              <c:f>'Senate summary'!$P$12:$P$14</c:f>
              <c:strCache>
                <c:ptCount val="0"/>
              </c:strCache>
            </c:strRef>
          </c:cat>
          <c:val>
            <c:numRef>
              <c:f>'Senate summary'!$Q$12:$Q$14</c:f>
              <c:numCache>
                <c:formatCode>General</c:formatCode>
                <c:ptCount val="0"/>
              </c:numCache>
            </c:numRef>
          </c:val>
        </c:ser>
        <c:dLbls>
          <c:txPr>
            <a:bodyPr xmlns:a="http://schemas.openxmlformats.org/drawingml/2006/main" anchorCtr="1"/>
            <a:lstStyle xmlns:a="http://schemas.openxmlformats.org/drawingml/2006/main"/>
            <a:p xmlns:a="http://schemas.openxmlformats.org/drawingml/2006/main">
              <a:pPr>
                <a:defRPr sz="1350" b="1"/>
              </a:pPr>
            </a:p>
          </c:txPr>
          <c:dLblPos val="outEnd"/>
          <c:showLegendKey val="0"/>
          <c:showVal val="1"/>
          <c:showCatName val="0"/>
          <c:showSerName val="0"/>
          <c:showPercent val="0"/>
          <c:showBubbleSize val="0"/>
          <c:showLeaderLines val="0"/>
        </c:dLbls>
      </c:pieChart>
    </c:plotArea>
    <c:plotVisOnly val="1"/>
  </c:chart>
  <c:spPr>
    <a:ln xmlns:a="http://schemas.openxmlformats.org/drawingml/2006/main" w="9525">
      <a:solidFill>
        <a:srgbClr val="D9D9D9"/>
      </a:solidFill>
      <a:prstDash val="solid"/>
    </a:ln>
  </c:spPr>
</c:chartSpace>
</file>

<file path=xl/drawings/charts/chart4.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1200">
                <a:latin typeface="Arial"/>
                <a:ea typeface="Arial"/>
                <a:cs typeface="Arial"/>
              </a:rPr>
              <a:t>Research availability • n = 264</a:t>
            </a:r>
          </a:p>
        </c:rich>
      </c:tx>
      <c:overlay val="0"/>
      <c:txPr>
        <a:bodyPr xmlns:a="http://schemas.openxmlformats.org/drawingml/2006/main" anchorCtr="1"/>
        <a:lstStyle xmlns:a="http://schemas.openxmlformats.org/drawingml/2006/main"/>
        <a:p xmlns:a="http://schemas.openxmlformats.org/drawingml/2006/main">
          <a:pPr>
            <a:defRPr sz="1200">
              <a:latin typeface="Arial"/>
              <a:ea typeface="Arial"/>
              <a:cs typeface="Arial"/>
            </a:defRPr>
          </a:pPr>
        </a:p>
      </c:txPr>
    </c:title>
    <c:plotArea>
      <c:pieChart>
        <c:ser>
          <c:idx val="0"/>
          <c:order val="0"/>
          <c:tx>
            <c:v>People</c:v>
          </c:tx>
          <c:cat>
            <c:strRef>
              <c:f>'Statistics'!$P$2:$P$3</c:f>
              <c:strCache>
                <c:ptCount val="0"/>
              </c:strCache>
            </c:strRef>
          </c:cat>
          <c:val>
            <c:numRef>
              <c:f>'Statistics'!$Q$2:$Q$3</c:f>
              <c:numCache>
                <c:formatCode>General</c:formatCode>
                <c:ptCount val="0"/>
              </c:numCache>
            </c:numRef>
          </c:val>
        </c:ser>
        <c:dLbls>
          <c:txPr>
            <a:bodyPr xmlns:a="http://schemas.openxmlformats.org/drawingml/2006/main" anchorCtr="1"/>
            <a:lstStyle xmlns:a="http://schemas.openxmlformats.org/drawingml/2006/main"/>
            <a:p xmlns:a="http://schemas.openxmlformats.org/drawingml/2006/main">
              <a:pPr>
                <a:defRPr sz="1350" b="1"/>
              </a:pPr>
            </a:p>
          </c:txPr>
          <c:dLblPos val="outEnd"/>
          <c:showLegendKey val="0"/>
          <c:showVal val="1"/>
          <c:showCatName val="0"/>
          <c:showSerName val="0"/>
          <c:showPercent val="0"/>
          <c:showBubbleSize val="0"/>
          <c:showLeaderLines val="0"/>
        </c:dLbls>
      </c:pieChart>
    </c:plotArea>
    <c:legend>
      <c:legendPos val="b"/>
      <c:overlay val="0"/>
      <c:txPr>
        <a:bodyPr xmlns:a="http://schemas.openxmlformats.org/drawingml/2006/main" anchorCtr="1"/>
        <a:lstStyle xmlns:a="http://schemas.openxmlformats.org/drawingml/2006/main"/>
        <a:p xmlns:a="http://schemas.openxmlformats.org/drawingml/2006/main">
          <a:pPr>
            <a:defRPr sz="900">
              <a:latin typeface="Arial"/>
              <a:ea typeface="Arial"/>
              <a:cs typeface="Arial"/>
            </a:defRPr>
          </a:pPr>
        </a:p>
      </c:txPr>
    </c:legend>
    <c:plotVisOnly val="1"/>
  </c:chart>
  <c:spPr>
    <a:ln xmlns:a="http://schemas.openxmlformats.org/drawingml/2006/main" w="9525">
      <a:solidFill>
        <a:srgbClr val="D9D9D9"/>
      </a:solidFill>
      <a:prstDash val="solid"/>
    </a:ln>
  </c:spPr>
</c:chartSpace>
</file>

<file path=xl/drawings/charts/chart5.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1200">
                <a:latin typeface="Arial"/>
                <a:ea typeface="Arial"/>
                <a:cs typeface="Arial"/>
              </a:rPr>
              <a:t>Political research • n = 240 with research listed</a:t>
            </a:r>
          </a:p>
        </c:rich>
      </c:tx>
      <c:overlay val="0"/>
      <c:txPr>
        <a:bodyPr xmlns:a="http://schemas.openxmlformats.org/drawingml/2006/main" anchorCtr="1"/>
        <a:lstStyle xmlns:a="http://schemas.openxmlformats.org/drawingml/2006/main"/>
        <a:p xmlns:a="http://schemas.openxmlformats.org/drawingml/2006/main">
          <a:pPr>
            <a:defRPr sz="1200">
              <a:latin typeface="Arial"/>
              <a:ea typeface="Arial"/>
              <a:cs typeface="Arial"/>
            </a:defRPr>
          </a:pPr>
        </a:p>
      </c:txPr>
    </c:title>
    <c:plotArea>
      <c:pieChart>
        <c:ser>
          <c:idx val="0"/>
          <c:order val="0"/>
          <c:tx>
            <c:v>People</c:v>
          </c:tx>
          <c:cat>
            <c:strRef>
              <c:f>'Statistics'!$P$7:$P$8</c:f>
              <c:strCache>
                <c:ptCount val="0"/>
              </c:strCache>
            </c:strRef>
          </c:cat>
          <c:val>
            <c:numRef>
              <c:f>'Statistics'!$Q$7:$Q$8</c:f>
              <c:numCache>
                <c:formatCode>General</c:formatCode>
                <c:ptCount val="0"/>
              </c:numCache>
            </c:numRef>
          </c:val>
        </c:ser>
        <c:dLbls>
          <c:txPr>
            <a:bodyPr xmlns:a="http://schemas.openxmlformats.org/drawingml/2006/main" anchorCtr="1"/>
            <a:lstStyle xmlns:a="http://schemas.openxmlformats.org/drawingml/2006/main"/>
            <a:p xmlns:a="http://schemas.openxmlformats.org/drawingml/2006/main">
              <a:pPr>
                <a:defRPr sz="1350" b="1"/>
              </a:pPr>
            </a:p>
          </c:txPr>
          <c:dLblPos val="outEnd"/>
          <c:showLegendKey val="0"/>
          <c:showVal val="1"/>
          <c:showCatName val="0"/>
          <c:showSerName val="0"/>
          <c:showPercent val="0"/>
          <c:showBubbleSize val="0"/>
          <c:showLeaderLines val="0"/>
        </c:dLbls>
      </c:pieChart>
    </c:plotArea>
    <c:legend>
      <c:legendPos val="b"/>
      <c:overlay val="0"/>
      <c:txPr>
        <a:bodyPr xmlns:a="http://schemas.openxmlformats.org/drawingml/2006/main" anchorCtr="1"/>
        <a:lstStyle xmlns:a="http://schemas.openxmlformats.org/drawingml/2006/main"/>
        <a:p xmlns:a="http://schemas.openxmlformats.org/drawingml/2006/main">
          <a:pPr>
            <a:defRPr sz="900">
              <a:latin typeface="Arial"/>
              <a:ea typeface="Arial"/>
              <a:cs typeface="Arial"/>
            </a:defRPr>
          </a:pPr>
        </a:p>
      </c:txPr>
    </c:legend>
    <c:plotVisOnly val="1"/>
  </c:chart>
  <c:spPr>
    <a:ln xmlns:a="http://schemas.openxmlformats.org/drawingml/2006/main" w="9525">
      <a:solidFill>
        <a:srgbClr val="D9D9D9"/>
      </a:solidFill>
      <a:prstDash val="solid"/>
    </a:ln>
  </c:spPr>
</c:chartSpace>
</file>

<file path=xl/drawings/charts/chart6.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1200">
                <a:latin typeface="Arial"/>
                <a:ea typeface="Arial"/>
                <a:cs typeface="Arial"/>
              </a:rPr>
              <a:t>Direction • n = 183 political entries, including emeriti</a:t>
            </a:r>
          </a:p>
        </c:rich>
      </c:tx>
      <c:overlay val="0"/>
      <c:txPr>
        <a:bodyPr xmlns:a="http://schemas.openxmlformats.org/drawingml/2006/main" anchorCtr="1"/>
        <a:lstStyle xmlns:a="http://schemas.openxmlformats.org/drawingml/2006/main"/>
        <a:p xmlns:a="http://schemas.openxmlformats.org/drawingml/2006/main">
          <a:pPr>
            <a:defRPr sz="1200">
              <a:latin typeface="Arial"/>
              <a:ea typeface="Arial"/>
              <a:cs typeface="Arial"/>
            </a:defRPr>
          </a:pPr>
        </a:p>
      </c:txPr>
    </c:title>
    <c:plotArea>
      <c:pieChart>
        <c:ser>
          <c:idx val="0"/>
          <c:order val="0"/>
          <c:tx>
            <c:v>People</c:v>
          </c:tx>
          <c:cat>
            <c:strRef>
              <c:f>'Statistics'!$P$12:$P$14</c:f>
              <c:strCache>
                <c:ptCount val="0"/>
              </c:strCache>
            </c:strRef>
          </c:cat>
          <c:val>
            <c:numRef>
              <c:f>'Statistics'!$Q$12:$Q$14</c:f>
              <c:numCache>
                <c:formatCode>General</c:formatCode>
                <c:ptCount val="0"/>
              </c:numCache>
            </c:numRef>
          </c:val>
        </c:ser>
        <c:dLbls>
          <c:txPr>
            <a:bodyPr xmlns:a="http://schemas.openxmlformats.org/drawingml/2006/main" anchorCtr="1"/>
            <a:lstStyle xmlns:a="http://schemas.openxmlformats.org/drawingml/2006/main"/>
            <a:p xmlns:a="http://schemas.openxmlformats.org/drawingml/2006/main">
              <a:pPr>
                <a:defRPr sz="1350" b="1"/>
              </a:pPr>
            </a:p>
          </c:txPr>
          <c:dLblPos val="outEnd"/>
          <c:showLegendKey val="0"/>
          <c:showVal val="1"/>
          <c:showCatName val="0"/>
          <c:showSerName val="0"/>
          <c:showPercent val="0"/>
          <c:showBubbleSize val="0"/>
          <c:showLeaderLines val="0"/>
        </c:dLbls>
      </c:pieChart>
    </c:plotArea>
    <c:legend>
      <c:legendPos val="b"/>
      <c:overlay val="0"/>
      <c:txPr>
        <a:bodyPr xmlns:a="http://schemas.openxmlformats.org/drawingml/2006/main" anchorCtr="1"/>
        <a:lstStyle xmlns:a="http://schemas.openxmlformats.org/drawingml/2006/main"/>
        <a:p xmlns:a="http://schemas.openxmlformats.org/drawingml/2006/main">
          <a:pPr>
            <a:defRPr sz="900">
              <a:latin typeface="Arial"/>
              <a:ea typeface="Arial"/>
              <a:cs typeface="Arial"/>
            </a:defRPr>
          </a:pPr>
        </a:p>
      </c:txPr>
    </c:legend>
    <c:plotVisOnly val="1"/>
  </c:chart>
  <c:spPr>
    <a:ln xmlns:a="http://schemas.openxmlformats.org/drawingml/2006/main" w="9525">
      <a:solidFill>
        <a:srgbClr val="D9D9D9"/>
      </a:solidFill>
      <a:prstDash val="solid"/>
    </a:ln>
  </c:spPr>
</c:chartSpace>
</file>

<file path=xl/drawings/charts/chart7.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1200">
                <a:latin typeface="Arial"/>
                <a:ea typeface="Arial"/>
                <a:cs typeface="Arial"/>
              </a:rPr>
              <a:t>Political share • current professoriate</a:t>
            </a:r>
          </a:p>
        </c:rich>
      </c:tx>
      <c:overlay val="0"/>
      <c:txPr>
        <a:bodyPr xmlns:a="http://schemas.openxmlformats.org/drawingml/2006/main" anchorCtr="1"/>
        <a:lstStyle xmlns:a="http://schemas.openxmlformats.org/drawingml/2006/main"/>
        <a:p xmlns:a="http://schemas.openxmlformats.org/drawingml/2006/main">
          <a:pPr>
            <a:defRPr sz="1200">
              <a:latin typeface="Arial"/>
              <a:ea typeface="Arial"/>
              <a:cs typeface="Arial"/>
            </a:defRPr>
          </a:pPr>
        </a:p>
      </c:txPr>
    </c:title>
    <c:plotArea>
      <c:barChart>
        <c:barDir val="col"/>
        <c:varyColors val="0"/>
        <c:ser>
          <c:idx val="0"/>
          <c:order val="0"/>
          <c:tx>
            <c:v>Political / listed</c:v>
          </c:tx>
          <c:spPr>
            <a:solidFill xmlns:a="http://schemas.openxmlformats.org/drawingml/2006/main">
              <a:srgbClr val="087F8C"/>
            </a:solidFill>
          </c:spPr>
          <c:invertIfNegative val="0"/>
          <c:cat>
            <c:strRef>
              <c:f>'Statistics'!$A$44:$A$46</c:f>
              <c:strCache>
                <c:ptCount val="0"/>
              </c:strCache>
            </c:strRef>
          </c:cat>
          <c:val>
            <c:numRef>
              <c:f>'Statistics'!$F$44:$F$46</c:f>
              <c:numCache>
                <c:formatCode>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900">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900">
                <a:latin typeface="Arial"/>
                <a:ea typeface="Arial"/>
                <a:cs typeface="Arial"/>
              </a:defRPr>
            </a:pPr>
          </a:p>
        </c:txPr>
        <c:crossAx val="48650112"/>
        <c:crossBetween val="between"/>
      </c:valAx>
    </c:plotArea>
    <c:legend>
      <c:legendPos val="b"/>
      <c:overlay val="0"/>
      <c:txPr>
        <a:bodyPr xmlns:a="http://schemas.openxmlformats.org/drawingml/2006/main" anchorCtr="1"/>
        <a:lstStyle xmlns:a="http://schemas.openxmlformats.org/drawingml/2006/main"/>
        <a:p xmlns:a="http://schemas.openxmlformats.org/drawingml/2006/main">
          <a:pPr>
            <a:defRPr sz="825">
              <a:latin typeface="Arial"/>
              <a:ea typeface="Arial"/>
              <a:cs typeface="Arial"/>
            </a:defRPr>
          </a:pPr>
        </a:p>
      </c:txPr>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7</xdr:col>
      <xdr:colOff>0</xdr:colOff>
      <xdr:row>4</xdr:row>
      <xdr:rowOff>0</xdr:rowOff>
    </xdr:from>
    <xdr:to>
      <xdr:col>14</xdr:col>
      <xdr:colOff>0</xdr:colOff>
      <xdr:row>19</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27771f42fa19434e"/>
        </a:graphicData>
      </a:graphic>
    </xdr:graphicFrame>
    <xdr:clientData/>
  </xdr:twoCellAnchor>
  <xdr:twoCellAnchor>
    <xdr:from>
      <xdr:col>7</xdr:col>
      <xdr:colOff>0</xdr:colOff>
      <xdr:row>20</xdr:row>
      <xdr:rowOff>0</xdr:rowOff>
    </xdr:from>
    <xdr:to>
      <xdr:col>14</xdr:col>
      <xdr:colOff>0</xdr:colOff>
      <xdr:row>35</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ba059179431b49a2"/>
        </a:graphicData>
      </a:graphic>
    </xdr:graphicFrame>
    <xdr:clientData/>
  </xdr:twoCellAnchor>
  <xdr:twoCellAnchor>
    <xdr:from>
      <xdr:col>7</xdr:col>
      <xdr:colOff>0</xdr:colOff>
      <xdr:row>36</xdr:row>
      <xdr:rowOff>0</xdr:rowOff>
    </xdr:from>
    <xdr:to>
      <xdr:col>14</xdr:col>
      <xdr:colOff>0</xdr:colOff>
      <xdr:row>55</xdr:row>
      <xdr:rowOff>0</xdr:rowOff>
    </xdr:to>
    <xdr:graphicFrame macro="">
      <xdr:nvGraphicFramePr>
        <xdr:cNvPr id="3"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dc411ae6f3e4b85"/>
        </a:graphicData>
      </a:graphic>
    </xdr:graphicFrame>
    <xdr:clientData/>
  </xdr:twoCellAnchor>
</xdr:wsDr>
</file>

<file path=xl/drawings/drawing2.xml><?xml version="1.0" encoding="utf-8"?>
<xdr:wsDr xmlns:xdr="http://schemas.openxmlformats.org/drawingml/2006/spreadsheetDrawing">
  <xdr:twoCellAnchor>
    <xdr:from>
      <xdr:col>7</xdr:col>
      <xdr:colOff>0</xdr:colOff>
      <xdr:row>4</xdr:row>
      <xdr:rowOff>0</xdr:rowOff>
    </xdr:from>
    <xdr:to>
      <xdr:col>14</xdr:col>
      <xdr:colOff>0</xdr:colOff>
      <xdr:row>21</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b8f6fe68cd884f1d"/>
        </a:graphicData>
      </a:graphic>
    </xdr:graphicFrame>
    <xdr:clientData/>
  </xdr:twoCellAnchor>
  <xdr:twoCellAnchor>
    <xdr:from>
      <xdr:col>7</xdr:col>
      <xdr:colOff>0</xdr:colOff>
      <xdr:row>22</xdr:row>
      <xdr:rowOff>0</xdr:rowOff>
    </xdr:from>
    <xdr:to>
      <xdr:col>14</xdr:col>
      <xdr:colOff>0</xdr:colOff>
      <xdr:row>39</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5fccff625310419d"/>
        </a:graphicData>
      </a:graphic>
    </xdr:graphicFrame>
    <xdr:clientData/>
  </xdr:twoCellAnchor>
  <xdr:twoCellAnchor>
    <xdr:from>
      <xdr:col>7</xdr:col>
      <xdr:colOff>0</xdr:colOff>
      <xdr:row>40</xdr:row>
      <xdr:rowOff>0</xdr:rowOff>
    </xdr:from>
    <xdr:to>
      <xdr:col>14</xdr:col>
      <xdr:colOff>0</xdr:colOff>
      <xdr:row>59</xdr:row>
      <xdr:rowOff>0</xdr:rowOff>
    </xdr:to>
    <xdr:graphicFrame macro="">
      <xdr:nvGraphicFramePr>
        <xdr:cNvPr id="3"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9f3d17ae6f034803"/>
        </a:graphicData>
      </a:graphic>
    </xdr:graphicFrame>
    <xdr:clientData/>
  </xdr:twoCellAnchor>
  <xdr:twoCellAnchor>
    <xdr:from>
      <xdr:col>7</xdr:col>
      <xdr:colOff>0</xdr:colOff>
      <xdr:row>60</xdr:row>
      <xdr:rowOff>0</xdr:rowOff>
    </xdr:from>
    <xdr:to>
      <xdr:col>14</xdr:col>
      <xdr:colOff>0</xdr:colOff>
      <xdr:row>78</xdr:row>
      <xdr:rowOff>0</xdr:rowOff>
    </xdr:to>
    <xdr:graphicFrame macro="">
      <xdr:nvGraphicFramePr>
        <xdr:cNvPr id="4"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197f8fabcbaa4b47"/>
        </a:graphicData>
      </a:graphic>
    </xdr:graphicFrame>
    <xdr:clientData/>
  </xdr:twoCellAnchor>
</xdr:wsDr>
</file>

<file path=xl/tables/table1.xml><?xml version="1.0" encoding="utf-8"?>
<x:table xmlns:x="http://schemas.openxmlformats.org/spreadsheetml/2006/main" id="3" name="FacultyResearch" displayName="FacultyResearch" ref="A5:AC269" headerRowCount="1" totalsRowCount="0" totalsRowShown="0">
  <x:autoFilter ref="A5:AC269"/>
  <x:tableColumns count="29">
    <x:tableColumn id="1" name="Name"/>
    <x:tableColumn id="2" name="Rank"/>
    <x:tableColumn id="3" name="Department / analysis group"/>
    <x:tableColumn id="4" name="Research / creative scholarship"/>
    <x:tableColumn id="5" name="Political research?"/>
    <x:tableColumn id="6" name="Appointment group"/>
    <x:tableColumn id="7" name="Reported title"/>
    <x:tableColumn id="8" name="Reported department / unit"/>
    <x:tableColumn id="9" name="Core department rosters"/>
    <x:tableColumn id="10" name="Classification basis"/>
    <x:tableColumn id="11" name="Evidence coverage"/>
    <x:tableColumn id="12" name="Research source URL"/>
    <x:tableColumn id="13" name="UCSC profile URL"/>
    <x:tableColumn id="14" name="Inclusion roster URL"/>
    <x:tableColumn id="15" name="Rank / status source URL"/>
    <x:tableColumn id="16" name="Evidence location"/>
    <x:tableColumn id="17" name="Notes"/>
    <x:tableColumn id="18" name="UCSC identifier"/>
    <x:tableColumn id="19" name="Reviewed date"/>
    <x:tableColumn id="20" name="Research listed?"/>
    <x:tableColumn id="21" name="Research in UCSC directory?"/>
    <x:tableColumn id="22" name="Availability basis"/>
    <x:tableColumn id="23" name="Direction of research argument"/>
    <x:tableColumn id="24" name="Direction coding basis"/>
    <x:tableColumn id="25" name="Direction evidence URL"/>
    <x:tableColumn id="26" name="Senate cohort?"/>
    <x:tableColumn id="27" name="Senate cohort basis"/>
    <x:tableColumn id="28" name="Senate appointment evidence URL"/>
    <x:tableColumn id="29" name="Research statement / interests URL"/>
  </x:tableColumns>
  <x:tableStyleInfo name="TableStyleMedium2" showFirstColumn="0" showLastColumn="0" showRowStripes="1" showColumnStripes="0"/>
</x:table>
</file>

<file path=xl/tables/table2.xml><?xml version="1.0" encoding="utf-8"?>
<x:table xmlns:x="http://schemas.openxmlformats.org/spreadsheetml/2006/main" id="2" name="DirectionReview" displayName="DirectionReview" ref="A5:I107" headerRowCount="1" totalsRowCount="0" totalsRowShown="0">
  <x:autoFilter ref="A5:I107"/>
  <x:tableColumns count="9">
    <x:tableColumn id="1" name="Name"/>
    <x:tableColumn id="2" name="UCSC identifier"/>
    <x:tableColumn id="3" name="Work / research examined"/>
    <x:tableColumn id="4" name="Material actually reviewed"/>
    <x:tableColumn id="5" name="Previous classification"/>
    <x:tableColumn id="6" name="Follow-up classification"/>
    <x:tableColumn id="7" name="Reason for decision"/>
    <x:tableColumn id="8" name="Evidence URL"/>
    <x:tableColumn id="9" name="Why direction remains unestablished"/>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ad5d6bdd4b764e26" /></Relationships>
</file>

<file path=xl/worksheets/_rels/sheet2.xml.rels>&#65279;<?xml version="1.0" encoding="utf-8"?><Relationships xmlns="http://schemas.openxmlformats.org/package/2006/relationships"><Relationship Type="http://schemas.openxmlformats.org/officeDocument/2006/relationships/drawing" Target="/xl/drawings/drawing2.xml" Id="Re5a296270e2b4158" /></Relationships>
</file>

<file path=xl/worksheets/_rels/sheet3.xml.rels><?xml version='1.0' encoding='UTF-8' standalone='yes'?>
<Relationships xmlns="http://schemas.openxmlformats.org/package/2006/relationships"><Relationship Type="http://schemas.openxmlformats.org/officeDocument/2006/relationships/table" Target="/xl/tables/table1.xml" Id="Rdb9d3b882a864c79"/><Relationship Id="researchStatement13" Type="http://schemas.openxmlformats.org/officeDocument/2006/relationships/hyperlink" Target="https://campusdirectory.ucsc.edu/cd_detail?uid=margoh" TargetMode="External"/><Relationship Id="researchStatement14" Type="http://schemas.openxmlformats.org/officeDocument/2006/relationships/hyperlink" Target="https://campusdirectory.ucsc.edu/cd_detail?uid=cjhong" TargetMode="External"/><Relationship Id="researchStatement15" Type="http://schemas.openxmlformats.org/officeDocument/2006/relationships/hyperlink" Target="https://campusdirectory.ucsc.edu/cd_detail?uid=fife" TargetMode="External"/><Relationship Id="researchStatement20" Type="http://schemas.openxmlformats.org/officeDocument/2006/relationships/hyperlink" Target="https://campusdirectory.ucsc.edu/cd_detail?uid=fniumeit" TargetMode="External"/><Relationship Id="researchStatement21" Type="http://schemas.openxmlformats.org/officeDocument/2006/relationships/hyperlink" Target="https://campusdirectory.ucsc.edu/cd_detail?uid=marcia8a" TargetMode="External"/><Relationship Id="researchStatement22" Type="http://schemas.openxmlformats.org/officeDocument/2006/relationships/hyperlink" Target="https://campusdirectory.ucsc.edu/cd_detail?uid=fsg" TargetMode="External"/><Relationship Id="researchStatement23" Type="http://schemas.openxmlformats.org/officeDocument/2006/relationships/hyperlink" Target="https://campusdirectory.ucsc.edu/cd_detail?uid=sshangeb" TargetMode="External"/><Relationship Id="researchStatement25" Type="http://schemas.openxmlformats.org/officeDocument/2006/relationships/hyperlink" Target="https://campusdirectory.ucsc.edu/cd_detail?uid=mty1" TargetMode="External"/><Relationship Id="researchStatement26" Type="http://schemas.openxmlformats.org/officeDocument/2006/relationships/hyperlink" Target="https://campusdirectory.ucsc.edu/cd_detail?uid=bettinaf" TargetMode="External"/><Relationship Id="researchStatement27" Type="http://schemas.openxmlformats.org/officeDocument/2006/relationships/hyperlink" Target="https://campusdirectory.ucsc.edu/cd_detail?uid=aarondek" TargetMode="External"/><Relationship Id="researchStatement30" Type="http://schemas.openxmlformats.org/officeDocument/2006/relationships/hyperlink" Target="https://campusdirectory.ucsc.edu/cd_detail?uid=danthony" TargetMode="External"/><Relationship Id="researchStatement31" Type="http://schemas.openxmlformats.org/officeDocument/2006/relationships/hyperlink" Target="https://campusdirectory.ucsc.edu/cd_detail?uid=naso" TargetMode="External"/><Relationship Id="researchStatement32" Type="http://schemas.openxmlformats.org/officeDocument/2006/relationships/hyperlink" Target="https://campusdirectory.ucsc.edu/cd_detail?uid=jbeecher" TargetMode="External"/><Relationship Id="researchStatement33" Type="http://schemas.openxmlformats.org/officeDocument/2006/relationships/hyperlink" Target="https://campusdirectory.ucsc.edu/cd_detail?uid=bebreen" TargetMode="External"/><Relationship Id="researchStatement34" Type="http://schemas.openxmlformats.org/officeDocument/2006/relationships/hyperlink" Target="https://campusdirectory.ucsc.edu/cd_detail?uid=brundage" TargetMode="External"/><Relationship Id="researchStatement35" Type="http://schemas.openxmlformats.org/officeDocument/2006/relationships/hyperlink" Target="https://campusdirectory.ucsc.edu/cd_detail?uid=eburke" TargetMode="External"/><Relationship Id="researchStatement36" Type="http://schemas.openxmlformats.org/officeDocument/2006/relationships/hyperlink" Target="https://campusdirectory.ucsc.edu/cd_detail?uid=pcastle" TargetMode="External"/><Relationship Id="researchStatement37" Type="http://schemas.openxmlformats.org/officeDocument/2006/relationships/hyperlink" Target="https://campusdirectory.ucsc.edu/cd_detail?uid=spchan" TargetMode="External"/><Relationship Id="researchStatement38" Type="http://schemas.openxmlformats.org/officeDocument/2006/relationships/hyperlink" Target="https://campusdirectory.ucsc.edu/cd_detail?uid=achristy" TargetMode="External"/><Relationship Id="researchStatement39" Type="http://schemas.openxmlformats.org/officeDocument/2006/relationships/hyperlink" Target="https://campusdirectory.ucsc.edu/cd_detail?uid=cioc" TargetMode="External"/><Relationship Id="researchStatement40" Type="http://schemas.openxmlformats.org/officeDocument/2006/relationships/hyperlink" Target="https://campusdirectory.ucsc.edu/cd_detail?uid=qcobbins" TargetMode="External"/><Relationship Id="researchStatement41" Type="http://schemas.openxmlformats.org/officeDocument/2006/relationships/hyperlink" Target="https://campusdirectory.ucsc.edu/cd_detail?uid=muhdavis" TargetMode="External"/><Relationship Id="researchStatement43" Type="http://schemas.openxmlformats.org/officeDocument/2006/relationships/hyperlink" Target="https://campusdirectory.ucsc.edu/cd_detail?uid=jderr" TargetMode="External"/><Relationship Id="researchStatement44" Type="http://schemas.openxmlformats.org/officeDocument/2006/relationships/hyperlink" Target="https://campusdirectory.ucsc.edu/cd_detail?uid=ndeutsch" TargetMode="External"/><Relationship Id="researchStatement45" Type="http://schemas.openxmlformats.org/officeDocument/2006/relationships/hyperlink" Target="https://campusdirectory.ucsc.edu/cd_detail?uid=mediaz" TargetMode="External"/><Relationship Id="researchStatement46" Type="http://schemas.openxmlformats.org/officeDocument/2006/relationships/hyperlink" Target="https://campusdirectory.ucsc.edu/cd_detail?uid=dlfrank" TargetMode="External"/><Relationship Id="researchStatement47" Type="http://schemas.openxmlformats.org/officeDocument/2006/relationships/hyperlink" Target="https://campusdirectory.ucsc.edu/cd_detail?uid=kgutie20" TargetMode="External"/><Relationship Id="researchStatement48" Type="http://schemas.openxmlformats.org/officeDocument/2006/relationships/hyperlink" Target="https://campusdirectory.ucsc.edu/cd_detail?uid=lhaas" TargetMode="External"/><Relationship Id="researchStatement49" Type="http://schemas.openxmlformats.org/officeDocument/2006/relationships/hyperlink" Target="https://campusdirectory.ucsc.edu/cd_detail?uid=gweltaz" TargetMode="External"/><Relationship Id="researchStatement50" Type="http://schemas.openxmlformats.org/officeDocument/2006/relationships/hyperlink" Target="https://campusdirectory.ucsc.edu/cd_detail?uid=aheckman" TargetMode="External"/><Relationship Id="researchStatement52" Type="http://schemas.openxmlformats.org/officeDocument/2006/relationships/hyperlink" Target="https://campusdirectory.ucsc.edu/cd_detail?uid=gbhers" TargetMode="External"/><Relationship Id="researchStatement53" Type="http://schemas.openxmlformats.org/officeDocument/2006/relationships/hyperlink" Target="https://campusdirectory.ucsc.edu/cd_detail?uid=mhu" TargetMode="External"/><Relationship Id="researchStatement57" Type="http://schemas.openxmlformats.org/officeDocument/2006/relationships/hyperlink" Target="https://campusdirectory.ucsc.edu/cd_detail?uid=kenez" TargetMode="External"/><Relationship Id="researchStatement58" Type="http://schemas.openxmlformats.org/officeDocument/2006/relationships/hyperlink" Target="https://campusdirectory.ucsc.edu/cd_detail?uid=akreps" TargetMode="External"/><Relationship Id="researchStatement60" Type="http://schemas.openxmlformats.org/officeDocument/2006/relationships/hyperlink" Target="https://campusdirectory.ucsc.edu/cd_detail?uid=lonetree" TargetMode="External"/><Relationship Id="researchStatement61" Type="http://schemas.openxmlformats.org/officeDocument/2006/relationships/hyperlink" Target="https://campusdirectory.ucsc.edu/cd_detail?uid=mmatera" TargetMode="External"/><Relationship Id="researchStatement62" Type="http://schemas.openxmlformats.org/officeDocument/2006/relationships/hyperlink" Target="https://campusdirectory.ucsc.edu/cd_detail?uid=amcguinn" TargetMode="External"/><Relationship Id="researchStatement64" Type="http://schemas.openxmlformats.org/officeDocument/2006/relationships/hyperlink" Target="https://campusdirectory.ucsc.edu/cd_detail?uid=mdohara" TargetMode="External"/><Relationship Id="researchStatement65" Type="http://schemas.openxmlformats.org/officeDocument/2006/relationships/hyperlink" Target="https://campusdirectory.ucsc.edu/cd_detail?uid=gomalley" TargetMode="External"/><Relationship Id="researchStatement66" Type="http://schemas.openxmlformats.org/officeDocument/2006/relationships/hyperlink" Target="https://campusdirectory.ucsc.edu/cd_detail?uid=clpolecr" TargetMode="External"/><Relationship Id="researchStatement67" Type="http://schemas.openxmlformats.org/officeDocument/2006/relationships/hyperlink" Target="https://campusdirectory.ucsc.edu/cd_detail?uid=ecporter" TargetMode="External"/><Relationship Id="researchStatement69" Type="http://schemas.openxmlformats.org/officeDocument/2006/relationships/hyperlink" Target="https://campusdirectory.ucsc.edu/cd_detail?uid=jmshaikh" TargetMode="External"/><Relationship Id="researchStatement70" Type="http://schemas.openxmlformats.org/officeDocument/2006/relationships/hyperlink" Target="https://campusdirectory.ucsc.edu/cd_detail?uid=easulliv" TargetMode="External"/><Relationship Id="researchStatement72" Type="http://schemas.openxmlformats.org/officeDocument/2006/relationships/hyperlink" Target="https://campusdirectory.ucsc.edu/cd_detail?uid=brucet" TargetMode="External"/><Relationship Id="researchStatement73" Type="http://schemas.openxmlformats.org/officeDocument/2006/relationships/hyperlink" Target="https://campusdirectory.ucsc.edu/cd_detail?uid=traugott" TargetMode="External"/><Relationship Id="researchStatement74" Type="http://schemas.openxmlformats.org/officeDocument/2006/relationships/hyperlink" Target="https://campusdirectory.ucsc.edu/cd_detail?uid=mjw" TargetMode="External"/><Relationship Id="researchStatement75" Type="http://schemas.openxmlformats.org/officeDocument/2006/relationships/hyperlink" Target="https://campusdirectory.ucsc.edu/cd_detail?uid=ayang" TargetMode="External"/><Relationship Id="researchStatement76" Type="http://schemas.openxmlformats.org/officeDocument/2006/relationships/hyperlink" Target="https://campusdirectory.ucsc.edu/cd_detail?uid=kbarad" TargetMode="External"/><Relationship Id="researchStatement78" Type="http://schemas.openxmlformats.org/officeDocument/2006/relationships/hyperlink" Target="https://campusdirectory.ucsc.edu/cd_detail?uid=mpuigdel" TargetMode="External"/><Relationship Id="researchStatement86" Type="http://schemas.openxmlformats.org/officeDocument/2006/relationships/hyperlink" Target="https://campusdirectory.ucsc.edu/cd_detail?uid=meister" TargetMode="External"/><Relationship Id="researchStatement87" Type="http://schemas.openxmlformats.org/officeDocument/2006/relationships/hyperlink" Target="https://campusdirectory.ucsc.edu/cd_detail?uid=mnash1" TargetMode="External"/><Relationship Id="researchStatement88" Type="http://schemas.openxmlformats.org/officeDocument/2006/relationships/hyperlink" Target="https://campusdirectory.ucsc.edu/cd_detail?uid=ronichol" TargetMode="External"/><Relationship Id="researchStatement89" Type="http://schemas.openxmlformats.org/officeDocument/2006/relationships/hyperlink" Target="https://campusdirectory.ucsc.edu/cd_detail?uid=dpapadop" TargetMode="External"/><Relationship Id="researchStatement90" Type="http://schemas.openxmlformats.org/officeDocument/2006/relationships/hyperlink" Target="https://campusdirectory.ucsc.edu/cd_detail?uid=mtomba" TargetMode="External"/><Relationship Id="researchStatement91" Type="http://schemas.openxmlformats.org/officeDocument/2006/relationships/hyperlink" Target="https://campusdirectory.ucsc.edu/cd_detail?uid=amengual" TargetMode="External"/><Relationship Id="researchStatement92" Type="http://schemas.openxmlformats.org/officeDocument/2006/relationships/hyperlink" Target="https://campusdirectory.ucsc.edu/cd_detail?uid=babaraho" TargetMode="External"/><Relationship Id="researchStatement94" Type="http://schemas.openxmlformats.org/officeDocument/2006/relationships/hyperlink" Target="https://campusdirectory.ucsc.edu/cd_detail?uid=gnotaria" TargetMode="External"/><Relationship Id="researchStatement97" Type="http://schemas.openxmlformats.org/officeDocument/2006/relationships/hyperlink" Target="https://campusdirectory.ucsc.edu/cd_detail?uid=badonald" TargetMode="External"/><Relationship Id="researchStatement98" Type="http://schemas.openxmlformats.org/officeDocument/2006/relationships/hyperlink" Target="https://campusdirectory.ucsc.edu/cd_detail?uid=shoshi" TargetMode="External"/><Relationship Id="researchStatement104" Type="http://schemas.openxmlformats.org/officeDocument/2006/relationships/hyperlink" Target="https://campusdirectory.ucsc.edu/cd_detail?uid=sokamoto" TargetMode="External"/><Relationship Id="researchStatement110" Type="http://schemas.openxmlformats.org/officeDocument/2006/relationships/hyperlink" Target="https://campusdirectory.ucsc.edu/cd_detail?uid=chruvalc" TargetMode="External"/><Relationship Id="researchStatement114" Type="http://schemas.openxmlformats.org/officeDocument/2006/relationships/hyperlink" Target="https://campusdirectory.ucsc.edu/cd_detail?uid=etu6" TargetMode="External"/><Relationship Id="researchStatement118" Type="http://schemas.openxmlformats.org/officeDocument/2006/relationships/hyperlink" Target="https://campusdirectory.ucsc.edu/cd_detail?uid=ezyzik" TargetMode="External"/><Relationship Id="researchStatement119" Type="http://schemas.openxmlformats.org/officeDocument/2006/relationships/hyperlink" Target="https://campusdirectory.ucsc.edu/cd_detail?uid=aissen" TargetMode="External"/><Relationship Id="researchStatement120" Type="http://schemas.openxmlformats.org/officeDocument/2006/relationships/hyperlink" Target="https://campusdirectory.ucsc.edu/cd_detail?uid=panand" TargetMode="External"/><Relationship Id="researchStatement122" Type="http://schemas.openxmlformats.org/officeDocument/2006/relationships/hyperlink" Target="https://campusdirectory.ucsc.edu/cd_detail?uid=abrsvn" TargetMode="External"/><Relationship Id="researchStatement124" Type="http://schemas.openxmlformats.org/officeDocument/2006/relationships/hyperlink" Target="https://campusdirectory.ucsc.edu/cd_detail?uid=schung" TargetMode="External"/><Relationship Id="researchStatement125" Type="http://schemas.openxmlformats.org/officeDocument/2006/relationships/hyperlink" Target="https://campusdirectory.ucsc.edu/cd_detail?uid=farkas" TargetMode="External"/><Relationship Id="researchStatement127" Type="http://schemas.openxmlformats.org/officeDocument/2006/relationships/hyperlink" Target="https://campusdirectory.ucsc.edu/cd_detail?uid=hank" TargetMode="External"/><Relationship Id="researchStatement128" Type="http://schemas.openxmlformats.org/officeDocument/2006/relationships/hyperlink" Target="https://campusdirectory.ucsc.edu/cd_detail?uid=ito" TargetMode="External"/><Relationship Id="researchStatement129" Type="http://schemas.openxmlformats.org/officeDocument/2006/relationships/hyperlink" Target="https://campusdirectory.ucsc.edu/cd_detail?uid=ladusaw" TargetMode="External"/><Relationship Id="researchStatement131" Type="http://schemas.openxmlformats.org/officeDocument/2006/relationships/hyperlink" Target="https://campusdirectory.ucsc.edu/cd_detail?uid=mcclosk" TargetMode="External"/><Relationship Id="researchStatement132" Type="http://schemas.openxmlformats.org/officeDocument/2006/relationships/hyperlink" Target="https://campusdirectory.ucsc.edu/cd_detail?uid=gmcguir1" TargetMode="External"/><Relationship Id="researchStatement133" Type="http://schemas.openxmlformats.org/officeDocument/2006/relationships/hyperlink" Target="https://campusdirectory.ucsc.edu/cd_detail?uid=mester" TargetMode="External"/><Relationship Id="researchStatement134" Type="http://schemas.openxmlformats.org/officeDocument/2006/relationships/hyperlink" Target="https://campusdirectory.ucsc.edu/cd_detail?uid=padgett" TargetMode="External"/><Relationship Id="researchStatement136" Type="http://schemas.openxmlformats.org/officeDocument/2006/relationships/hyperlink" Target="https://campusdirectory.ucsc.edu/cd_detail?uid=pullum" TargetMode="External"/><Relationship Id="researchStatement138" Type="http://schemas.openxmlformats.org/officeDocument/2006/relationships/hyperlink" Target="https://campusdirectory.ucsc.edu/cd_detail?uid=isichel" TargetMode="External"/><Relationship Id="researchStatement139" Type="http://schemas.openxmlformats.org/officeDocument/2006/relationships/hyperlink" Target="https://campusdirectory.ucsc.edu/cd_detail?uid=mtoosarv" TargetMode="External"/><Relationship Id="researchStatement140" Type="http://schemas.openxmlformats.org/officeDocument/2006/relationships/hyperlink" Target="https://campusdirectory.ucsc.edu/cd_detail?uid=mwagers" TargetMode="External"/><Relationship Id="researchStatement141" Type="http://schemas.openxmlformats.org/officeDocument/2006/relationships/hyperlink" Target="https://campusdirectory.ucsc.edu/cd_detail?uid=rwalker3" TargetMode="External"/><Relationship Id="researchStatement142" Type="http://schemas.openxmlformats.org/officeDocument/2006/relationships/hyperlink" Target="https://campusdirectory.ucsc.edu/cd_detail?uid=amis" TargetMode="External"/><Relationship Id="researchStatement144" Type="http://schemas.openxmlformats.org/officeDocument/2006/relationships/hyperlink" Target="https://campusdirectory.ucsc.edu/cd_detail?uid=bassi" TargetMode="External"/><Relationship Id="researchStatement145" Type="http://schemas.openxmlformats.org/officeDocument/2006/relationships/hyperlink" Target="https://campusdirectory.ucsc.edu/cd_detail?uid=dickens" TargetMode="External"/><Relationship Id="researchStatement146" Type="http://schemas.openxmlformats.org/officeDocument/2006/relationships/hyperlink" Target="https://campusdirectory.ucsc.edu/cd_detail?uid=dbell1" TargetMode="External"/><Relationship Id="researchStatement147" Type="http://schemas.openxmlformats.org/officeDocument/2006/relationships/hyperlink" Target="https://campusdirectory.ucsc.edu/cd_detail?uid=abivens" TargetMode="External"/><Relationship Id="researchStatement148" Type="http://schemas.openxmlformats.org/officeDocument/2006/relationships/hyperlink" Target="https://campusdirectory.ucsc.edu/cd_detail?uid=mbrose" TargetMode="External"/><Relationship Id="researchStatement149" Type="http://schemas.openxmlformats.org/officeDocument/2006/relationships/hyperlink" Target="https://campusdirectory.ucsc.edu/cd_detail?uid=julianne" TargetMode="External"/><Relationship Id="researchStatement150" Type="http://schemas.openxmlformats.org/officeDocument/2006/relationships/hyperlink" Target="https://campusdirectory.ucsc.edu/cd_detail?uid=cche75" TargetMode="External"/><Relationship Id="researchStatement152" Type="http://schemas.openxmlformats.org/officeDocument/2006/relationships/hyperlink" Target="https://campusdirectory.ucsc.edu/cd_detail?uid=cconnery" TargetMode="External"/><Relationship Id="researchStatement153" Type="http://schemas.openxmlformats.org/officeDocument/2006/relationships/hyperlink" Target="https://campusdirectory.ucsc.edu/cd_detail?uid=vcooppan" TargetMode="External"/><Relationship Id="researchStatement154" Type="http://schemas.openxmlformats.org/officeDocument/2006/relationships/hyperlink" Target="https://campusdirectory.ucsc.edu/cd_detail?uid=mdevecka" TargetMode="External"/><Relationship Id="researchStatement155" Type="http://schemas.openxmlformats.org/officeDocument/2006/relationships/hyperlink" Target="https://campusdirectory.ucsc.edu/cd_detail?uid=jellis2" TargetMode="External"/><Relationship Id="researchStatement156" Type="http://schemas.openxmlformats.org/officeDocument/2006/relationships/hyperlink" Target="https://campusdirectory.ucsc.edu/cd_detail?uid=jaladro" TargetMode="External"/><Relationship Id="researchStatement157" Type="http://schemas.openxmlformats.org/officeDocument/2006/relationships/hyperlink" Target="https://campusdirectory.ucsc.edu/cd_detail?uid=rafox" TargetMode="External"/><Relationship Id="researchStatement158" Type="http://schemas.openxmlformats.org/officeDocument/2006/relationships/hyperlink" Target="https://campusdirectory.ucsc.edu/cd_detail?uid=fgianfer" TargetMode="External"/><Relationship Id="researchStatement159" Type="http://schemas.openxmlformats.org/officeDocument/2006/relationships/hyperlink" Target="https://campusdirectory.ucsc.edu/cd_detail?uid=sgillman" TargetMode="External"/><Relationship Id="researchStatement160" Type="http://schemas.openxmlformats.org/officeDocument/2006/relationships/hyperlink" Target="https://campusdirectory.ucsc.edu/cd_detail?uid=jgreene" TargetMode="External"/><Relationship Id="researchStatement161" Type="http://schemas.openxmlformats.org/officeDocument/2006/relationships/hyperlink" Target="https://campusdirectory.ucsc.edu/cd_detail?uid=ksgruesz" TargetMode="External"/><Relationship Id="researchStatement164" Type="http://schemas.openxmlformats.org/officeDocument/2006/relationships/hyperlink" Target="https://campusdirectory.ucsc.edu/cd_detail?uid=picasso" TargetMode="External"/><Relationship Id="researchStatement165" Type="http://schemas.openxmlformats.org/officeDocument/2006/relationships/hyperlink" Target="https://campusdirectory.ucsc.edu/cd_detail?uid=keilen" TargetMode="External"/><Relationship Id="researchStatement166" Type="http://schemas.openxmlformats.org/officeDocument/2006/relationships/hyperlink" Target="https://campusdirectory.ucsc.edu/cd_detail?uid=sakinosh" TargetMode="External"/><Relationship Id="researchStatement167" Type="http://schemas.openxmlformats.org/officeDocument/2006/relationships/hyperlink" Target="https://campusdirectory.ucsc.edu/cd_detail?uid=nklahn" TargetMode="External"/><Relationship Id="researchStatement168" Type="http://schemas.openxmlformats.org/officeDocument/2006/relationships/hyperlink" Target="https://campusdirectory.ucsc.edu/cd_detail?uid=lau" TargetMode="External"/><Relationship Id="researchStatement169" Type="http://schemas.openxmlformats.org/officeDocument/2006/relationships/hyperlink" Target="https://campusdirectory.ucsc.edu/cd_detail?uid=rolazo" TargetMode="External"/><Relationship Id="researchStatement170" Type="http://schemas.openxmlformats.org/officeDocument/2006/relationships/hyperlink" Target="https://campusdirectory.ucsc.edu/cd_detail?uid=hml" TargetMode="External"/><Relationship Id="researchStatement171" Type="http://schemas.openxmlformats.org/officeDocument/2006/relationships/hyperlink" Target="https://campusdirectory.ucsc.edu/cd_detail?uid=mackey" TargetMode="External"/><Relationship Id="researchStatement172" Type="http://schemas.openxmlformats.org/officeDocument/2006/relationships/hyperlink" Target="https://campusdirectory.ucsc.edu/cd_detail?uid=pascale" TargetMode="External"/><Relationship Id="researchStatement173" Type="http://schemas.openxmlformats.org/officeDocument/2006/relationships/hyperlink" Target="https://campusdirectory.ucsc.edu/cd_detail?uid=nygaard" TargetMode="External"/><Relationship Id="researchStatement174" Type="http://schemas.openxmlformats.org/officeDocument/2006/relationships/hyperlink" Target="https://campusdirectory.ucsc.edu/cd_detail?uid=meperks" TargetMode="External"/><Relationship Id="researchStatement175" Type="http://schemas.openxmlformats.org/officeDocument/2006/relationships/hyperlink" Target="https://campusdirectory.ucsc.edu/cd_detail?uid=jpoblete" TargetMode="External"/><Relationship Id="researchStatement176" Type="http://schemas.openxmlformats.org/officeDocument/2006/relationships/hyperlink" Target="https://campusdirectory.ucsc.edu/cd_detail?uid=sahota" TargetMode="External"/><Relationship Id="researchStatement178" Type="http://schemas.openxmlformats.org/officeDocument/2006/relationships/hyperlink" Target="https://campusdirectory.ucsc.edu/cd_detail?uid=dselden" TargetMode="External"/><Relationship Id="researchStatement179" Type="http://schemas.openxmlformats.org/officeDocument/2006/relationships/hyperlink" Target="https://campusdirectory.ucsc.edu/cd_detail?uid=pskenazy" TargetMode="External"/><Relationship Id="researchStatement180" Type="http://schemas.openxmlformats.org/officeDocument/2006/relationships/hyperlink" Target="https://campusdirectory.ucsc.edu/cd_detail?uid=asmith25" TargetMode="External"/><Relationship Id="researchStatement181" Type="http://schemas.openxmlformats.org/officeDocument/2006/relationships/hyperlink" Target="https://campusdirectory.ucsc.edu/cd_detail?uid=stegner" TargetMode="External"/><Relationship Id="researchStatement182" Type="http://schemas.openxmlformats.org/officeDocument/2006/relationships/hyperlink" Target="https://campusdirectory.ucsc.edu/cd_detail?uid=jetseng" TargetMode="External"/><Relationship Id="researchStatement183" Type="http://schemas.openxmlformats.org/officeDocument/2006/relationships/hyperlink" Target="https://campusdirectory.ucsc.edu/cd_detail?uid=tavogler" TargetMode="External"/><Relationship Id="researchStatement184" Type="http://schemas.openxmlformats.org/officeDocument/2006/relationships/hyperlink" Target="https://campusdirectory.ucsc.edu/cd_detail?uid=mwarren" TargetMode="External"/><Relationship Id="researchStatement185" Type="http://schemas.openxmlformats.org/officeDocument/2006/relationships/hyperlink" Target="https://campusdirectory.ucsc.edu/cd_detail?uid=rwilson" TargetMode="External"/><Relationship Id="researchStatement187" Type="http://schemas.openxmlformats.org/officeDocument/2006/relationships/hyperlink" Target="https://campusdirectory.ucsc.edu/cd_detail?uid=ktyamash" TargetMode="External"/><Relationship Id="researchStatement188" Type="http://schemas.openxmlformats.org/officeDocument/2006/relationships/hyperlink" Target="https://campusdirectory.ucsc.edu/cd_detail?uid=geyoung" TargetMode="External"/><Relationship Id="researchStatement193" Type="http://schemas.openxmlformats.org/officeDocument/2006/relationships/hyperlink" Target="https://campusdirectory.ucsc.edu/cd_detail?uid=jbowin" TargetMode="External"/><Relationship Id="researchStatement194" Type="http://schemas.openxmlformats.org/officeDocument/2006/relationships/hyperlink" Target="https://campusdirectory.ucsc.edu/cd_detail?uid=jdinisha" TargetMode="External"/><Relationship Id="researchStatement198" Type="http://schemas.openxmlformats.org/officeDocument/2006/relationships/hyperlink" Target="https://campusdirectory.ucsc.edu/cd_detail?uid=guevara" TargetMode="External"/><Relationship Id="researchStatement206" Type="http://schemas.openxmlformats.org/officeDocument/2006/relationships/hyperlink" Target="https://campusdirectory.ucsc.edu/cd_detail?uid=abestone" TargetMode="External"/><Relationship Id="researchStatement209" Type="http://schemas.openxmlformats.org/officeDocument/2006/relationships/hyperlink" Target="https://campusdirectory.ucsc.edu/cd_detail?uid=esabrams" TargetMode="External"/><Relationship Id="researchStatement210" Type="http://schemas.openxmlformats.org/officeDocument/2006/relationships/hyperlink" Target="https://campusdirectory.ucsc.edu/cd_detail?uid=mamis" TargetMode="External"/><Relationship Id="researchStatement211" Type="http://schemas.openxmlformats.org/officeDocument/2006/relationships/hyperlink" Target="https://campusdirectory.ucsc.edu/cd_detail?uid=mbaker" TargetMode="External"/><Relationship Id="researchStatement212" Type="http://schemas.openxmlformats.org/officeDocument/2006/relationships/hyperlink" Target="https://campusdirectory.ucsc.edu/cd_detail?uid=bose" TargetMode="External"/><Relationship Id="researchStatement218" Type="http://schemas.openxmlformats.org/officeDocument/2006/relationships/hyperlink" Target="https://campusdirectory.ucsc.edu/cd_detail?uid=lgalas" TargetMode="External"/><Relationship Id="researchStatement220" Type="http://schemas.openxmlformats.org/officeDocument/2006/relationships/hyperlink" Target="https://campusdirectory.ucsc.edu/cd_detail?uid=joyhagen" TargetMode="External"/><Relationship Id="researchStatement222" Type="http://schemas.openxmlformats.org/officeDocument/2006/relationships/hyperlink" Target="https://campusdirectory.ucsc.edu/cd_detail?uid=hamilton" TargetMode="External"/><Relationship Id="researchStatement223" Type="http://schemas.openxmlformats.org/officeDocument/2006/relationships/hyperlink" Target="https://campusdirectory.ucsc.edu/cd_detail?uid=khelmer" TargetMode="External"/><Relationship Id="researchStatement226" Type="http://schemas.openxmlformats.org/officeDocument/2006/relationships/hyperlink" Target="https://campusdirectory.ucsc.edu/cd_detail?uid=ryking" TargetMode="External"/><Relationship Id="researchStatement228" Type="http://schemas.openxmlformats.org/officeDocument/2006/relationships/hyperlink" Target="https://campusdirectory.ucsc.edu/cd_detail?uid=lknisely" TargetMode="External"/><Relationship Id="researchStatement231" Type="http://schemas.openxmlformats.org/officeDocument/2006/relationships/hyperlink" Target="https://campusdirectory.ucsc.edu/cd_detail?uid=tloeffle" TargetMode="External"/><Relationship Id="researchStatement233" Type="http://schemas.openxmlformats.org/officeDocument/2006/relationships/hyperlink" Target="https://campusdirectory.ucsc.edu/cd_detail?uid=brij43" TargetMode="External"/><Relationship Id="researchStatement234" Type="http://schemas.openxmlformats.org/officeDocument/2006/relationships/hyperlink" Target="https://campusdirectory.ucsc.edu/cd_detail?uid=ammccour" TargetMode="External"/><Relationship Id="researchStatement239" Type="http://schemas.openxmlformats.org/officeDocument/2006/relationships/hyperlink" Target="https://campusdirectory.ucsc.edu/cd_detail?uid=shparmet" TargetMode="External"/><Relationship Id="researchStatement242" Type="http://schemas.openxmlformats.org/officeDocument/2006/relationships/hyperlink" Target="https://campusdirectory.ucsc.edu/cd_detail?uid=kamaross" TargetMode="External"/><Relationship Id="researchStatement243" Type="http://schemas.openxmlformats.org/officeDocument/2006/relationships/hyperlink" Target="https://campusdirectory.ucsc.edu/cd_detail?uid=krroybal" TargetMode="External"/><Relationship Id="researchStatement248" Type="http://schemas.openxmlformats.org/officeDocument/2006/relationships/hyperlink" Target="https://campusdirectory.ucsc.edu/cd_detail?uid=hshearer" TargetMode="External"/><Relationship Id="researchStatement252" Type="http://schemas.openxmlformats.org/officeDocument/2006/relationships/hyperlink" Target="https://campusdirectory.ucsc.edu/cd_detail?uid=tterhaar" TargetMode="External"/><Relationship Id="researchStatement254" Type="http://schemas.openxmlformats.org/officeDocument/2006/relationships/hyperlink" Target="https://campusdirectory.ucsc.edu/cd_detail?uid=tilwong" TargetMode="External"/><Relationship Id="researchStatement259" Type="http://schemas.openxmlformats.org/officeDocument/2006/relationships/hyperlink" Target="https://campusdirectory.ucsc.edu/cd_detail?uid=ginadent" TargetMode="External"/><Relationship Id="researchStatement265" Type="http://schemas.openxmlformats.org/officeDocument/2006/relationships/hyperlink" Target="https://campusdirectory.ucsc.edu/cd_detail?uid=robinson" TargetMode="External"/><Relationship Id="researchStatement268" Type="http://schemas.openxmlformats.org/officeDocument/2006/relationships/hyperlink" Target="https://campusdirectory.ucsc.edu/cd_detail?uid=jawilson" TargetMode="External"/></Relationships>
</file>

<file path=xl/worksheets/_rels/sheet4.xml.rels>&#65279;<?xml version="1.0" encoding="utf-8"?><Relationships xmlns="http://schemas.openxmlformats.org/package/2006/relationships"><Relationship Type="http://schemas.openxmlformats.org/officeDocument/2006/relationships/table" Target="/xl/tables/table2.xml" Id="R537778e43c744413" /></Relationships>
</file>

<file path=xl/worksheets/sheet1.xml><?xml version="1.0" encoding="utf-8"?>
<x:worksheet xmlns:x="http://schemas.openxmlformats.org/spreadsheetml/2006/main">
  <x:sheetPr>
    <x:tabColor rgb="FF087F8C"/>
  </x:sheetPr>
  <x:sheetViews>
    <x:sheetView showGridLines="0" workbookViewId="0">
      <x:pane ySplit="3" topLeftCell="A4" activePane="bottomLeft" state="frozen"/>
    </x:sheetView>
  </x:sheetViews>
  <x:sheetFormatPr defaultRowHeight="15"/>
  <x:cols>
    <x:col min="1" max="1" width="34.439998626708984" hidden="0" customWidth="1"/>
    <x:col min="2" max="2" width="10.109999656677246" hidden="0" customWidth="1"/>
    <x:col min="3" max="3" width="10.109999656677246" hidden="0" customWidth="1"/>
    <x:col min="4" max="4" width="10.109999656677246" hidden="0" customWidth="1"/>
    <x:col min="5" max="5" width="10.109999656677246" hidden="0" customWidth="1"/>
    <x:col min="6" max="6" width="10.109999656677246" hidden="0" customWidth="1"/>
    <x:col min="7" max="7" width="10.109999656677246" hidden="0" customWidth="1"/>
    <x:col min="8" max="8" width="10.4399995803833" hidden="0" customWidth="1"/>
    <x:col min="9" max="9" width="10.4399995803833" hidden="0" customWidth="1"/>
    <x:col min="10" max="10" width="10.4399995803833" hidden="0" customWidth="1"/>
    <x:col min="11" max="11" width="10.4399995803833" hidden="0" customWidth="1"/>
    <x:col min="12" max="12" width="10.4399995803833" hidden="0" customWidth="1"/>
    <x:col min="13" max="13" width="10.4399995803833" hidden="0" customWidth="1"/>
    <x:col min="14" max="14" width="10.4399995803833" hidden="0" customWidth="1"/>
    <x:col min="16" max="16" width="46.66999816894531" hidden="0" customWidth="1"/>
    <x:col min="17" max="17" width="10" hidden="0" customWidth="1"/>
  </x:cols>
  <x:sheetData>
    <x:row r="1" ht="26" customHeight="1">
      <x:c r="A1" s="4" t="str">
        <x:v>UCSC Humanities • Senate faculty</x:v>
      </x:c>
      <x:c r="B1" s="4"/>
      <x:c r="C1" s="4"/>
      <x:c r="D1" s="4"/>
      <x:c r="E1" s="4"/>
      <x:c r="F1" s="4"/>
      <x:c r="G1" s="4"/>
      <x:c r="H1" s="4"/>
      <x:c r="I1" s="4"/>
      <x:c r="J1" s="4"/>
      <x:c r="K1" s="4"/>
      <x:c r="L1" s="4"/>
      <x:c r="M1" s="4"/>
      <x:c r="N1" s="4"/>
      <x:c r="P1" t="str">
        <x:v>Category • count / denominator (%)</x:v>
      </x:c>
      <x:c r="Q1" t="str">
        <x:v>People</x:v>
      </x:c>
    </x:row>
    <x:row r="2" ht="26" customHeight="1">
      <x:c r="A2" s="4"/>
      <x:c r="B2" s="4"/>
      <x:c r="C2" s="4"/>
      <x:c r="D2" s="4"/>
      <x:c r="E2" s="4"/>
      <x:c r="F2" s="4"/>
      <x:c r="G2" s="4"/>
      <x:c r="H2" s="4"/>
      <x:c r="I2" s="4"/>
      <x:c r="J2" s="4"/>
      <x:c r="K2" s="4"/>
      <x:c r="L2" s="4"/>
      <x:c r="M2" s="4"/>
      <x:c r="N2" s="4"/>
      <x:c r="P2" t="str">
        <x:f>A7&amp;CHAR(10)&amp;B7&amp;"/"&amp;B9&amp;" ("&amp;TEXT(B7/B9,"0.0%")&amp;")"</x:f>
        <x:v>Research listed
185/188 (98.4%)</x:v>
      </x:c>
      <x:c r="Q2" t="n">
        <x:f>B7</x:f>
        <x:v>185</x:v>
      </x:c>
    </x:row>
    <x:row r="3" ht="30" customHeight="1">
      <x:c r="A3" s="7" t="str">
        <x:v>Main analysis: 188 people with Senate appointments, including 73 emeriti. Non-Senate lecturers excluded; full 264-person roster retained in Statistics and Faculty.</x:v>
      </x:c>
      <x:c r="B3" s="7"/>
      <x:c r="C3" s="7"/>
      <x:c r="D3" s="7"/>
      <x:c r="E3" s="7"/>
      <x:c r="F3" s="7"/>
      <x:c r="G3" s="7"/>
      <x:c r="H3" s="7"/>
      <x:c r="I3" s="7"/>
      <x:c r="J3" s="7"/>
      <x:c r="K3" s="7"/>
      <x:c r="L3" s="7"/>
      <x:c r="M3" s="7"/>
      <x:c r="N3" s="7"/>
      <x:c r="P3" t="str">
        <x:f>A8&amp;CHAR(10)&amp;B8&amp;"/"&amp;B9&amp;" ("&amp;TEXT(B8/B9,"0.0%")&amp;")"</x:f>
        <x:v>Research not found
3/188 (1.6%)</x:v>
      </x:c>
      <x:c r="Q3" t="n">
        <x:f>B8</x:f>
        <x:v>3</x:v>
      </x:c>
    </x:row>
    <x:row r="4" ht="25" customHeight="1">
      <x:c r="A4" s="14"/>
      <x:c r="B4" s="14"/>
      <x:c r="C4" s="14"/>
      <x:c r="D4" s="14"/>
      <x:c r="E4" s="14"/>
      <x:c r="F4" s="14"/>
      <x:c r="G4" s="14"/>
      <x:c r="H4" s="14"/>
      <x:c r="I4" s="14"/>
      <x:c r="J4" s="14"/>
      <x:c r="K4" s="14"/>
      <x:c r="L4" s="14"/>
      <x:c r="M4" s="14"/>
      <x:c r="N4" s="14"/>
    </x:row>
    <x:row r="5" ht="27" customHeight="1">
      <x:c r="A5" s="16" t="str">
        <x:v>1. RESEARCH AVAILABILITY • SENATE COHORT</x:v>
      </x:c>
      <x:c r="B5" s="16"/>
      <x:c r="C5" s="16"/>
      <x:c r="D5" s="16"/>
      <x:c r="E5" s="16"/>
      <x:c r="F5" s="16"/>
      <x:c r="G5" s="16"/>
      <x:c r="H5" s="14"/>
      <x:c r="I5" s="14"/>
      <x:c r="J5" s="14"/>
      <x:c r="K5" s="14"/>
      <x:c r="L5" s="14"/>
      <x:c r="M5" s="14"/>
      <x:c r="N5" s="14"/>
    </x:row>
    <x:row r="6" ht="32" customHeight="1">
      <x:c r="A6" s="10" t="str">
        <x:v>Availability</x:v>
      </x:c>
      <x:c r="B6" s="10" t="str">
        <x:v>People</x:v>
      </x:c>
      <x:c r="C6" s="10" t="str">
        <x:v>Share of all</x:v>
      </x:c>
      <x:c r="D6" s="14"/>
      <x:c r="E6" s="14"/>
      <x:c r="F6" s="14"/>
      <x:c r="G6" s="14"/>
      <x:c r="H6" s="14"/>
      <x:c r="I6" s="14"/>
      <x:c r="J6" s="14"/>
      <x:c r="K6" s="14"/>
      <x:c r="L6" s="14"/>
      <x:c r="M6" s="14"/>
      <x:c r="N6" s="14"/>
      <x:c r="P6" t="str">
        <x:v>Category • count / denominator (%)</x:v>
      </x:c>
      <x:c r="Q6" t="str">
        <x:v>People</x:v>
      </x:c>
    </x:row>
    <x:row r="7" ht="25" customHeight="1">
      <x:c r="A7" s="14" t="str">
        <x:v>Research listed</x:v>
      </x:c>
      <x:c r="B7" s="23" t="n">
        <x:f>COUNTIFS('Faculty'!$Z$6:$Z$269,"Yes",'Faculty'!$T$6:$T$269,"Yes")</x:f>
        <x:v>185</x:v>
      </x:c>
      <x:c r="C7" s="24" t="n">
        <x:f>B7/$B$9</x:f>
        <x:v>0.9840425531914894</x:v>
      </x:c>
      <x:c r="D7" s="23"/>
      <x:c r="E7" s="23"/>
      <x:c r="F7" s="23"/>
      <x:c r="G7" s="23"/>
      <x:c r="H7" s="14"/>
      <x:c r="I7" s="14"/>
      <x:c r="J7" s="14"/>
      <x:c r="K7" s="14"/>
      <x:c r="L7" s="14"/>
      <x:c r="M7" s="14"/>
      <x:c r="N7" s="14"/>
      <x:c r="P7" t="str">
        <x:f>A16&amp;CHAR(10)&amp;B16&amp;"/"&amp;B18&amp;" ("&amp;TEXT(B16/B18,"0.0%")&amp;")"</x:f>
        <x:v>Political research
145/185 (78.4%)</x:v>
      </x:c>
      <x:c r="Q7" t="n">
        <x:f>B16</x:f>
        <x:v>145</x:v>
      </x:c>
    </x:row>
    <x:row r="8" ht="25" customHeight="1">
      <x:c r="A8" s="14" t="str">
        <x:v>Research not found</x:v>
      </x:c>
      <x:c r="B8" s="23" t="n">
        <x:f>COUNTIFS('Faculty'!$Z$6:$Z$269,"Yes",'Faculty'!$T$6:$T$269,"No")</x:f>
        <x:v>3</x:v>
      </x:c>
      <x:c r="C8" s="24" t="n">
        <x:f>B8/$B$9</x:f>
        <x:v>0.015957446808510637</x:v>
      </x:c>
      <x:c r="D8" s="23"/>
      <x:c r="E8" s="23"/>
      <x:c r="F8" s="23"/>
      <x:c r="G8" s="23"/>
      <x:c r="H8" s="14"/>
      <x:c r="I8" s="14"/>
      <x:c r="J8" s="14"/>
      <x:c r="K8" s="14"/>
      <x:c r="L8" s="14"/>
      <x:c r="M8" s="14"/>
      <x:c r="N8" s="14"/>
      <x:c r="P8" t="str">
        <x:f>A17&amp;CHAR(10)&amp;B17&amp;"/"&amp;B18&amp;" ("&amp;TEXT(B17/B18,"0.0%")&amp;")"</x:f>
        <x:v>No political research identified
40/185 (21.6%)</x:v>
      </x:c>
      <x:c r="Q8" t="n">
        <x:f>B17</x:f>
        <x:v>40</x:v>
      </x:c>
    </x:row>
    <x:row r="9" ht="25" customHeight="1">
      <x:c r="A9" s="17" t="str">
        <x:v>Senate cohort total</x:v>
      </x:c>
      <x:c r="B9" s="25" t="n">
        <x:f>COUNTIFS('Faculty'!$Z$6:$Z$269,"Yes")</x:f>
        <x:v>188</x:v>
      </x:c>
      <x:c r="C9" s="26" t="n">
        <x:f>SUM(C7:C8)</x:f>
        <x:v>1</x:v>
      </x:c>
      <x:c r="D9" s="23"/>
      <x:c r="E9" s="23"/>
      <x:c r="F9" s="23"/>
      <x:c r="G9" s="23"/>
      <x:c r="H9" s="14"/>
      <x:c r="I9" s="14"/>
      <x:c r="J9" s="14"/>
      <x:c r="K9" s="14"/>
      <x:c r="L9" s="14"/>
      <x:c r="M9" s="14"/>
      <x:c r="N9" s="14"/>
    </x:row>
    <x:row r="10" ht="25" customHeight="1">
      <x:c r="A10" s="14"/>
      <x:c r="B10" s="23"/>
      <x:c r="C10" s="23"/>
      <x:c r="D10" s="23"/>
      <x:c r="E10" s="23"/>
      <x:c r="F10" s="23"/>
      <x:c r="G10" s="23"/>
      <x:c r="H10" s="14"/>
      <x:c r="I10" s="14"/>
      <x:c r="J10" s="14"/>
      <x:c r="K10" s="14"/>
      <x:c r="L10" s="14"/>
      <x:c r="M10" s="14"/>
      <x:c r="N10" s="14"/>
    </x:row>
    <x:row r="11" ht="28" customHeight="1">
      <x:c r="A11" s="7" t="str">
        <x:v>Senate status follows appointment titles, including teaching professors and former lecturers with security of employment. It is not a test of full-time versus part-time work.</x:v>
      </x:c>
      <x:c r="B11" s="27"/>
      <x:c r="C11" s="27"/>
      <x:c r="D11" s="27"/>
      <x:c r="E11" s="27"/>
      <x:c r="F11" s="27"/>
      <x:c r="G11" s="27"/>
      <x:c r="H11" s="14"/>
      <x:c r="I11" s="14"/>
      <x:c r="J11" s="14"/>
      <x:c r="K11" s="14"/>
      <x:c r="L11" s="14"/>
      <x:c r="M11" s="14"/>
      <x:c r="N11" s="14"/>
      <x:c r="P11" t="str">
        <x:v>Category • count / denominator (%)</x:v>
      </x:c>
      <x:c r="Q11" t="str">
        <x:v>People</x:v>
      </x:c>
    </x:row>
    <x:row r="12" ht="28" customHeight="1">
      <x:c r="A12" s="7"/>
      <x:c r="B12" s="27"/>
      <x:c r="C12" s="27"/>
      <x:c r="D12" s="27"/>
      <x:c r="E12" s="27"/>
      <x:c r="F12" s="27"/>
      <x:c r="G12" s="27"/>
      <x:c r="H12" s="14"/>
      <x:c r="I12" s="14"/>
      <x:c r="J12" s="14"/>
      <x:c r="K12" s="14"/>
      <x:c r="L12" s="14"/>
      <x:c r="M12" s="14"/>
      <x:c r="N12" s="14"/>
      <x:c r="P12" t="str">
        <x:f>A26&amp;CHAR(10)&amp;B26&amp;"/"&amp;B29&amp;" ("&amp;TEXT(B26/B29,"0.0%")&amp;")"</x:f>
        <x:v>Left-sympathetic
129/145 (89.0%)</x:v>
      </x:c>
      <x:c r="Q12" t="n">
        <x:f>B26</x:f>
        <x:v>129</x:v>
      </x:c>
    </x:row>
    <x:row r="13" ht="25" customHeight="1">
      <x:c r="A13" s="14"/>
      <x:c r="B13" s="23"/>
      <x:c r="C13" s="23"/>
      <x:c r="D13" s="23"/>
      <x:c r="E13" s="23"/>
      <x:c r="F13" s="23"/>
      <x:c r="G13" s="23"/>
      <x:c r="H13" s="14"/>
      <x:c r="I13" s="14"/>
      <x:c r="J13" s="14"/>
      <x:c r="K13" s="14"/>
      <x:c r="L13" s="14"/>
      <x:c r="M13" s="14"/>
      <x:c r="N13" s="14"/>
      <x:c r="P13" t="str">
        <x:f>A28&amp;CHAR(10)&amp;B28&amp;"/"&amp;B29&amp;" ("&amp;TEXT(B28/B29,"0.0%")&amp;")"</x:f>
        <x:v>Unresolved
15/145 (10.3%)</x:v>
      </x:c>
      <x:c r="Q13" t="n">
        <x:f>B28</x:f>
        <x:v>15</x:v>
      </x:c>
    </x:row>
    <x:row r="14" ht="27" customHeight="1">
      <x:c r="A14" s="16" t="str">
        <x:v>2. POLITICAL CONTENT • RESEARCH AVAILABLE</x:v>
      </x:c>
      <x:c r="B14" s="28"/>
      <x:c r="C14" s="28"/>
      <x:c r="D14" s="28"/>
      <x:c r="E14" s="28"/>
      <x:c r="F14" s="28"/>
      <x:c r="G14" s="28"/>
      <x:c r="H14" s="14"/>
      <x:c r="I14" s="14"/>
      <x:c r="J14" s="14"/>
      <x:c r="K14" s="14"/>
      <x:c r="L14" s="14"/>
      <x:c r="M14" s="14"/>
      <x:c r="N14" s="14"/>
      <x:c r="P14" t="str">
        <x:f>A27&amp;CHAR(10)&amp;B27&amp;"/"&amp;B29&amp;" ("&amp;TEXT(B27/B29,"0.0%")&amp;")"</x:f>
        <x:v>Right-sympathetic
1/145 (0.7%)</x:v>
      </x:c>
      <x:c r="Q14" t="n">
        <x:f>B27</x:f>
        <x:v>1</x:v>
      </x:c>
    </x:row>
    <x:row r="15" ht="32" customHeight="1">
      <x:c r="A15" s="10" t="str">
        <x:v>Research classification</x:v>
      </x:c>
      <x:c r="B15" s="29" t="str">
        <x:v>People</x:v>
      </x:c>
      <x:c r="C15" s="29" t="str">
        <x:v>Share of listed</x:v>
      </x:c>
      <x:c r="D15" s="23"/>
      <x:c r="E15" s="23"/>
      <x:c r="F15" s="23"/>
      <x:c r="G15" s="23"/>
      <x:c r="H15" s="14"/>
      <x:c r="I15" s="14"/>
      <x:c r="J15" s="14"/>
      <x:c r="K15" s="14"/>
      <x:c r="L15" s="14"/>
      <x:c r="M15" s="14"/>
      <x:c r="N15" s="14"/>
    </x:row>
    <x:row r="16" ht="25" customHeight="1">
      <x:c r="A16" s="14" t="str">
        <x:v>Political research</x:v>
      </x:c>
      <x:c r="B16" s="23" t="n">
        <x:f>COUNTIFS('Faculty'!$Z$6:$Z$269,"Yes",'Faculty'!$T$6:$T$269,"Yes",'Faculty'!$E$6:$E$269,"Yes")</x:f>
        <x:v>145</x:v>
      </x:c>
      <x:c r="C16" s="24" t="n">
        <x:f>B16/$B$18</x:f>
        <x:v>0.7837837837837838</x:v>
      </x:c>
      <x:c r="D16" s="23"/>
      <x:c r="E16" s="23"/>
      <x:c r="F16" s="23"/>
      <x:c r="G16" s="23"/>
      <x:c r="H16" s="14"/>
      <x:c r="I16" s="14"/>
      <x:c r="J16" s="14"/>
      <x:c r="K16" s="14"/>
      <x:c r="L16" s="14"/>
      <x:c r="M16" s="14"/>
      <x:c r="N16" s="14"/>
    </x:row>
    <x:row r="17" ht="25" customHeight="1">
      <x:c r="A17" s="14" t="str">
        <x:v>No political research identified</x:v>
      </x:c>
      <x:c r="B17" s="23" t="n">
        <x:f>COUNTIFS('Faculty'!$Z$6:$Z$269,"Yes",'Faculty'!$T$6:$T$269,"Yes",'Faculty'!$E$6:$E$269,"No")</x:f>
        <x:v>40</x:v>
      </x:c>
      <x:c r="C17" s="24" t="n">
        <x:f>B17/$B$18</x:f>
        <x:v>0.21621621621621623</x:v>
      </x:c>
      <x:c r="D17" s="23"/>
      <x:c r="E17" s="23"/>
      <x:c r="F17" s="23"/>
      <x:c r="G17" s="23"/>
      <x:c r="H17" s="14"/>
      <x:c r="I17" s="14"/>
      <x:c r="J17" s="14"/>
      <x:c r="K17" s="14"/>
      <x:c r="L17" s="14"/>
      <x:c r="M17" s="14"/>
      <x:c r="N17" s="14"/>
    </x:row>
    <x:row r="18" ht="25" customHeight="1">
      <x:c r="A18" s="17" t="str">
        <x:v>Research listed total</x:v>
      </x:c>
      <x:c r="B18" s="25" t="n">
        <x:f>B7</x:f>
        <x:v>185</x:v>
      </x:c>
      <x:c r="C18" s="26" t="n">
        <x:f>SUM(C16:C17)</x:f>
        <x:v>1</x:v>
      </x:c>
      <x:c r="D18" s="23"/>
      <x:c r="E18" s="23"/>
      <x:c r="F18" s="23"/>
      <x:c r="G18" s="23"/>
      <x:c r="H18" s="14"/>
      <x:c r="I18" s="14"/>
      <x:c r="J18" s="14"/>
      <x:c r="K18" s="14"/>
      <x:c r="L18" s="14"/>
      <x:c r="M18" s="14"/>
      <x:c r="N18" s="14"/>
    </x:row>
    <x:row r="19" ht="25" customHeight="1">
      <x:c r="A19" s="14"/>
      <x:c r="B19" s="23"/>
      <x:c r="C19" s="23"/>
      <x:c r="D19" s="23"/>
      <x:c r="E19" s="23"/>
      <x:c r="F19" s="23"/>
      <x:c r="G19" s="23"/>
      <x:c r="H19" s="14"/>
      <x:c r="I19" s="14"/>
      <x:c r="J19" s="14"/>
      <x:c r="K19" s="14"/>
      <x:c r="L19" s="14"/>
      <x:c r="M19" s="14"/>
      <x:c r="N19" s="14"/>
    </x:row>
    <x:row r="20" ht="25" customHeight="1">
      <x:c r="A20" s="7" t="str">
        <x:v>Research information is available for 114 of 115 non-emeritus Senate entries. Of those, 89 have political research: 83 Left-sympathetic and 6 with direction unresolved. No Right-sympathetic entry was identified in that group.</x:v>
      </x:c>
      <x:c r="B20" s="27"/>
      <x:c r="C20" s="27"/>
      <x:c r="D20" s="27"/>
      <x:c r="E20" s="27"/>
      <x:c r="F20" s="27"/>
      <x:c r="G20" s="27"/>
      <x:c r="H20" s="14"/>
      <x:c r="I20" s="14"/>
      <x:c r="J20" s="14"/>
      <x:c r="K20" s="14"/>
      <x:c r="L20" s="14"/>
      <x:c r="M20" s="14"/>
      <x:c r="N20" s="14"/>
    </x:row>
    <x:row r="21" ht="25" customHeight="1">
      <x:c r="A21" s="7"/>
      <x:c r="B21" s="27"/>
      <x:c r="C21" s="27"/>
      <x:c r="D21" s="27"/>
      <x:c r="E21" s="27"/>
      <x:c r="F21" s="27"/>
      <x:c r="G21" s="27"/>
      <x:c r="H21" s="14"/>
      <x:c r="I21" s="14"/>
      <x:c r="J21" s="14"/>
      <x:c r="K21" s="14"/>
      <x:c r="L21" s="14"/>
      <x:c r="M21" s="14"/>
      <x:c r="N21" s="14"/>
    </x:row>
    <x:row r="22" ht="25" customHeight="1">
      <x:c r="A22" s="7"/>
      <x:c r="B22" s="27"/>
      <x:c r="C22" s="27"/>
      <x:c r="D22" s="27"/>
      <x:c r="E22" s="27"/>
      <x:c r="F22" s="27"/>
      <x:c r="G22" s="27"/>
      <x:c r="H22" s="14"/>
      <x:c r="I22" s="14"/>
      <x:c r="J22" s="14"/>
      <x:c r="K22" s="14"/>
      <x:c r="L22" s="14"/>
      <x:c r="M22" s="14"/>
      <x:c r="N22" s="14"/>
    </x:row>
    <x:row r="23" ht="25" customHeight="1">
      <x:c r="A23" s="14"/>
      <x:c r="B23" s="23"/>
      <x:c r="C23" s="23"/>
      <x:c r="D23" s="23"/>
      <x:c r="E23" s="23"/>
      <x:c r="F23" s="23"/>
      <x:c r="G23" s="23"/>
      <x:c r="H23" s="14"/>
      <x:c r="I23" s="14"/>
      <x:c r="J23" s="14"/>
      <x:c r="K23" s="14"/>
      <x:c r="L23" s="14"/>
      <x:c r="M23" s="14"/>
      <x:c r="N23" s="14"/>
    </x:row>
    <x:row r="24" ht="27" customHeight="1">
      <x:c r="A24" s="16" t="str">
        <x:v>3. DIRECTION • ALL POLITICAL RESEARCH</x:v>
      </x:c>
      <x:c r="B24" s="28"/>
      <x:c r="C24" s="28"/>
      <x:c r="D24" s="28"/>
      <x:c r="E24" s="28"/>
      <x:c r="F24" s="28"/>
      <x:c r="G24" s="28"/>
      <x:c r="H24" s="14"/>
      <x:c r="I24" s="14"/>
      <x:c r="J24" s="14"/>
      <x:c r="K24" s="14"/>
      <x:c r="L24" s="14"/>
      <x:c r="M24" s="14"/>
      <x:c r="N24" s="14"/>
    </x:row>
    <x:row r="25" ht="45" customHeight="1">
      <x:c r="A25" s="10" t="str">
        <x:v>Direction</x:v>
      </x:c>
      <x:c r="B25" s="29" t="str">
        <x:v>People</x:v>
      </x:c>
      <x:c r="C25" s="29" t="str">
        <x:v>Share of political</x:v>
      </x:c>
      <x:c r="D25" s="29" t="str">
        <x:v>Share of assigned</x:v>
      </x:c>
      <x:c r="E25" s="23"/>
      <x:c r="F25" s="23"/>
      <x:c r="G25" s="23"/>
      <x:c r="H25" s="14"/>
      <x:c r="I25" s="14"/>
      <x:c r="J25" s="14"/>
      <x:c r="K25" s="14"/>
      <x:c r="L25" s="14"/>
      <x:c r="M25" s="14"/>
      <x:c r="N25" s="14"/>
    </x:row>
    <x:row r="26" ht="25" customHeight="1">
      <x:c r="A26" s="14" t="str">
        <x:v>Left-sympathetic</x:v>
      </x:c>
      <x:c r="B26" s="23" t="n">
        <x:f>COUNTIFS('Faculty'!$Z$6:$Z$269,"Yes",'Faculty'!$E$6:$E$269,"Yes",'Faculty'!$W$6:$W$269,"Left-sympathetic")</x:f>
        <x:v>129</x:v>
      </x:c>
      <x:c r="C26" s="24" t="n">
        <x:f>B26/$B$29</x:f>
        <x:v>0.8896551724137931</x:v>
      </x:c>
      <x:c r="D26" s="24" t="n">
        <x:f>B26/$B$30</x:f>
        <x:v>0.9923076923076923</x:v>
      </x:c>
      <x:c r="E26" s="23"/>
      <x:c r="F26" s="23"/>
      <x:c r="G26" s="23"/>
      <x:c r="H26" s="14"/>
      <x:c r="I26" s="14"/>
      <x:c r="J26" s="14"/>
      <x:c r="K26" s="14"/>
      <x:c r="L26" s="14"/>
      <x:c r="M26" s="14"/>
      <x:c r="N26" s="14"/>
    </x:row>
    <x:row r="27" ht="25" customHeight="1">
      <x:c r="A27" s="14" t="str">
        <x:v>Right-sympathetic</x:v>
      </x:c>
      <x:c r="B27" s="23" t="n">
        <x:f>COUNTIFS('Faculty'!$Z$6:$Z$269,"Yes",'Faculty'!$E$6:$E$269,"Yes",'Faculty'!$W$6:$W$269,"Right-sympathetic")</x:f>
        <x:v>1</x:v>
      </x:c>
      <x:c r="C27" s="24" t="n">
        <x:f>B27/$B$29</x:f>
        <x:v>0.006896551724137931</x:v>
      </x:c>
      <x:c r="D27" s="24" t="n">
        <x:f>B27/$B$30</x:f>
        <x:v>0.007692307692307693</x:v>
      </x:c>
      <x:c r="E27" s="23"/>
      <x:c r="F27" s="23"/>
      <x:c r="G27" s="23"/>
      <x:c r="H27" s="14"/>
      <x:c r="I27" s="14"/>
      <x:c r="J27" s="14"/>
      <x:c r="K27" s="14"/>
      <x:c r="L27" s="14"/>
      <x:c r="M27" s="14"/>
      <x:c r="N27" s="14"/>
    </x:row>
    <x:row r="28" ht="25" customHeight="1">
      <x:c r="A28" s="14" t="str">
        <x:v>Unresolved</x:v>
      </x:c>
      <x:c r="B28" s="23" t="n">
        <x:f>COUNTIFS('Faculty'!$Z$6:$Z$269,"Yes",'Faculty'!$E$6:$E$269,"Yes",'Faculty'!$W$6:$W$269,"Not established")</x:f>
        <x:v>15</x:v>
      </x:c>
      <x:c r="C28" s="24" t="n">
        <x:f>B28/$B$29</x:f>
        <x:v>0.10344827586206896</x:v>
      </x:c>
      <x:c r="D28" s="24"/>
      <x:c r="E28" s="23"/>
      <x:c r="F28" s="23"/>
      <x:c r="G28" s="23"/>
      <x:c r="H28" s="14"/>
      <x:c r="I28" s="14"/>
      <x:c r="J28" s="14"/>
      <x:c r="K28" s="14"/>
      <x:c r="L28" s="14"/>
      <x:c r="M28" s="14"/>
      <x:c r="N28" s="14"/>
    </x:row>
    <x:row r="29" ht="25" customHeight="1">
      <x:c r="A29" s="17" t="str">
        <x:v>Political research total</x:v>
      </x:c>
      <x:c r="B29" s="25" t="n">
        <x:f>B16</x:f>
        <x:v>145</x:v>
      </x:c>
      <x:c r="C29" s="26"/>
      <x:c r="D29" s="26"/>
      <x:c r="E29" s="23"/>
      <x:c r="F29" s="23"/>
      <x:c r="G29" s="23"/>
      <x:c r="H29" s="14"/>
      <x:c r="I29" s="14"/>
      <x:c r="J29" s="14"/>
      <x:c r="K29" s="14"/>
      <x:c r="L29" s="14"/>
      <x:c r="M29" s="14"/>
      <x:c r="N29" s="14"/>
    </x:row>
    <x:row r="30" ht="25" customHeight="1">
      <x:c r="A30" s="17" t="str">
        <x:v>Direction assigned total</x:v>
      </x:c>
      <x:c r="B30" s="25" t="n">
        <x:f>B29-B28</x:f>
        <x:v>130</x:v>
      </x:c>
      <x:c r="C30" s="26"/>
      <x:c r="D30" s="26"/>
      <x:c r="E30" s="23"/>
      <x:c r="F30" s="23"/>
      <x:c r="G30" s="23"/>
      <x:c r="H30" s="14"/>
      <x:c r="I30" s="14"/>
      <x:c r="J30" s="14"/>
      <x:c r="K30" s="14"/>
      <x:c r="L30" s="14"/>
      <x:c r="M30" s="14"/>
      <x:c r="N30" s="14"/>
    </x:row>
    <x:row r="31" ht="25" customHeight="1">
      <x:c r="A31" s="14"/>
      <x:c r="B31" s="23"/>
      <x:c r="C31" s="23"/>
      <x:c r="D31" s="23"/>
      <x:c r="E31" s="23"/>
      <x:c r="F31" s="23"/>
      <x:c r="G31" s="23"/>
      <x:c r="H31" s="14"/>
      <x:c r="I31" s="14"/>
      <x:c r="J31" s="14"/>
      <x:c r="K31" s="14"/>
      <x:c r="L31" s="14"/>
      <x:c r="M31" s="14"/>
      <x:c r="N31" s="14"/>
    </x:row>
    <x:row r="32" ht="28" customHeight="1">
      <x:c r="A32" s="7" t="str">
        <x:v>Among assigned directions: 129/130 (99.2%) Left-sympathetic. The sole Right-sympathetic entry is John Ellis, emeritus. Unresolved entries stay in the full political-research denominator.</x:v>
      </x:c>
      <x:c r="B32" s="27"/>
      <x:c r="C32" s="27"/>
      <x:c r="D32" s="27"/>
      <x:c r="E32" s="27"/>
      <x:c r="F32" s="27"/>
      <x:c r="G32" s="27"/>
      <x:c r="H32" s="14"/>
      <x:c r="I32" s="14"/>
      <x:c r="J32" s="14"/>
      <x:c r="K32" s="14"/>
      <x:c r="L32" s="14"/>
      <x:c r="M32" s="14"/>
      <x:c r="N32" s="14"/>
    </x:row>
    <x:row r="33" ht="28" customHeight="1">
      <x:c r="A33" s="7"/>
      <x:c r="B33" s="27"/>
      <x:c r="C33" s="27"/>
      <x:c r="D33" s="27"/>
      <x:c r="E33" s="27"/>
      <x:c r="F33" s="27"/>
      <x:c r="G33" s="27"/>
      <x:c r="H33" s="14"/>
      <x:c r="I33" s="14"/>
      <x:c r="J33" s="14"/>
      <x:c r="K33" s="14"/>
      <x:c r="L33" s="14"/>
      <x:c r="M33" s="14"/>
      <x:c r="N33" s="14"/>
    </x:row>
    <x:row r="34" ht="25" customHeight="1">
      <x:c r="A34" s="14"/>
      <x:c r="B34" s="23"/>
      <x:c r="C34" s="23"/>
      <x:c r="D34" s="23"/>
      <x:c r="E34" s="23"/>
      <x:c r="F34" s="23"/>
      <x:c r="G34" s="23"/>
      <x:c r="H34" s="14"/>
      <x:c r="I34" s="14"/>
      <x:c r="J34" s="14"/>
      <x:c r="K34" s="14"/>
      <x:c r="L34" s="14"/>
      <x:c r="M34" s="14"/>
      <x:c r="N34" s="14"/>
    </x:row>
    <x:row r="35" ht="27" customHeight="1">
      <x:c r="A35" s="16" t="str">
        <x:v>DIRECTION BY EMERITUS STATUS</x:v>
      </x:c>
      <x:c r="B35" s="28"/>
      <x:c r="C35" s="28"/>
      <x:c r="D35" s="28"/>
      <x:c r="E35" s="28"/>
      <x:c r="F35" s="28"/>
      <x:c r="G35" s="28"/>
      <x:c r="H35" s="14"/>
      <x:c r="I35" s="14"/>
      <x:c r="J35" s="14"/>
      <x:c r="K35" s="14"/>
      <x:c r="L35" s="14"/>
      <x:c r="M35" s="14"/>
      <x:c r="N35" s="14"/>
    </x:row>
    <x:row r="36" ht="44" customHeight="1">
      <x:c r="A36" s="10" t="str">
        <x:v>Senate cohort</x:v>
      </x:c>
      <x:c r="B36" s="29" t="str">
        <x:v>Political</x:v>
      </x:c>
      <x:c r="C36" s="29" t="str">
        <x:v>Left</x:v>
      </x:c>
      <x:c r="D36" s="29" t="str">
        <x:v>Right</x:v>
      </x:c>
      <x:c r="E36" s="29" t="str">
        <x:v>Mixed</x:v>
      </x:c>
      <x:c r="F36" s="29" t="str">
        <x:v>Unresolved</x:v>
      </x:c>
      <x:c r="G36" s="29" t="str">
        <x:v>Left / assigned</x:v>
      </x:c>
      <x:c r="H36" s="14"/>
      <x:c r="I36" s="14"/>
      <x:c r="J36" s="14"/>
      <x:c r="K36" s="14"/>
      <x:c r="L36" s="14"/>
      <x:c r="M36" s="14"/>
      <x:c r="N36" s="14"/>
    </x:row>
    <x:row r="37" ht="25" customHeight="1">
      <x:c r="A37" s="14" t="str">
        <x:v>Non-emeritus</x:v>
      </x:c>
      <x:c r="B37" s="23" t="n">
        <x:f>COUNTIFS('Faculty'!$Z$6:$Z$269,"Yes",'Faculty'!$F$6:$F$269,"&lt;&gt;Emeritus",'Faculty'!$E$6:$E$269,"Yes")</x:f>
        <x:v>89</x:v>
      </x:c>
      <x:c r="C37" s="23" t="n">
        <x:f>COUNTIFS('Faculty'!$Z$6:$Z$269,"Yes",'Faculty'!$F$6:$F$269,"&lt;&gt;Emeritus",'Faculty'!$E$6:$E$269,"Yes",'Faculty'!$W$6:$W$269,"Left-sympathetic")</x:f>
        <x:v>83</x:v>
      </x:c>
      <x:c r="D37" s="23" t="n">
        <x:f>COUNTIFS('Faculty'!$Z$6:$Z$269,"Yes",'Faculty'!$F$6:$F$269,"&lt;&gt;Emeritus",'Faculty'!$E$6:$E$269,"Yes",'Faculty'!$W$6:$W$269,"Right-sympathetic")</x:f>
        <x:v>0</x:v>
      </x:c>
      <x:c r="E37" s="23" t="n">
        <x:f>COUNTIFS('Faculty'!$Z$6:$Z$269,"Yes",'Faculty'!$F$6:$F$269,"&lt;&gt;Emeritus",'Faculty'!$E$6:$E$269,"Yes",'Faculty'!$W$6:$W$269,"Mixed")</x:f>
        <x:v>0</x:v>
      </x:c>
      <x:c r="F37" s="23" t="n">
        <x:f>COUNTIFS('Faculty'!$Z$6:$Z$269,"Yes",'Faculty'!$F$6:$F$269,"&lt;&gt;Emeritus",'Faculty'!$E$6:$E$269,"Yes",'Faculty'!$W$6:$W$269,"Not established")</x:f>
        <x:v>6</x:v>
      </x:c>
      <x:c r="G37" s="24" t="n">
        <x:f>IF(SUM(C37:E37)=0,"n.a.",C37/SUM(C37:E37))</x:f>
        <x:v>1</x:v>
      </x:c>
      <x:c r="H37" s="14"/>
      <x:c r="I37" s="14"/>
      <x:c r="J37" s="14"/>
      <x:c r="K37" s="14"/>
      <x:c r="L37" s="14"/>
      <x:c r="M37" s="14"/>
      <x:c r="N37" s="14"/>
    </x:row>
    <x:row r="38" ht="25" customHeight="1">
      <x:c r="A38" s="14" t="str">
        <x:v>Emeritus</x:v>
      </x:c>
      <x:c r="B38" s="23" t="n">
        <x:f>COUNTIFS('Faculty'!$Z$6:$Z$269,"Yes",'Faculty'!$F$6:$F$269,"Emeritus",'Faculty'!$E$6:$E$269,"Yes")</x:f>
        <x:v>56</x:v>
      </x:c>
      <x:c r="C38" s="23" t="n">
        <x:f>COUNTIFS('Faculty'!$Z$6:$Z$269,"Yes",'Faculty'!$F$6:$F$269,"Emeritus",'Faculty'!$E$6:$E$269,"Yes",'Faculty'!$W$6:$W$269,"Left-sympathetic")</x:f>
        <x:v>46</x:v>
      </x:c>
      <x:c r="D38" s="23" t="n">
        <x:f>COUNTIFS('Faculty'!$Z$6:$Z$269,"Yes",'Faculty'!$F$6:$F$269,"Emeritus",'Faculty'!$E$6:$E$269,"Yes",'Faculty'!$W$6:$W$269,"Right-sympathetic")</x:f>
        <x:v>1</x:v>
      </x:c>
      <x:c r="E38" s="23" t="n">
        <x:f>COUNTIFS('Faculty'!$Z$6:$Z$269,"Yes",'Faculty'!$F$6:$F$269,"Emeritus",'Faculty'!$E$6:$E$269,"Yes",'Faculty'!$W$6:$W$269,"Mixed")</x:f>
        <x:v>0</x:v>
      </x:c>
      <x:c r="F38" s="23" t="n">
        <x:f>COUNTIFS('Faculty'!$Z$6:$Z$269,"Yes",'Faculty'!$F$6:$F$269,"Emeritus",'Faculty'!$E$6:$E$269,"Yes",'Faculty'!$W$6:$W$269,"Not established")</x:f>
        <x:v>9</x:v>
      </x:c>
      <x:c r="G38" s="24" t="n">
        <x:f>IF(SUM(C38:E38)=0,"n.a.",C38/SUM(C38:E38))</x:f>
        <x:v>0.9787234042553191</x:v>
      </x:c>
      <x:c r="H38" s="14"/>
      <x:c r="I38" s="14"/>
      <x:c r="J38" s="14"/>
      <x:c r="K38" s="14"/>
      <x:c r="L38" s="14"/>
      <x:c r="M38" s="14"/>
      <x:c r="N38" s="14"/>
    </x:row>
    <x:row r="39" ht="25" customHeight="1">
      <x:c r="A39" s="17" t="str">
        <x:v>Total</x:v>
      </x:c>
      <x:c r="B39" s="25" t="n">
        <x:f>SUM(B37:B38)</x:f>
        <x:v>145</x:v>
      </x:c>
      <x:c r="C39" s="25" t="n">
        <x:f>SUM(C37:C38)</x:f>
        <x:v>129</x:v>
      </x:c>
      <x:c r="D39" s="25" t="n">
        <x:f>SUM(D37:D38)</x:f>
        <x:v>1</x:v>
      </x:c>
      <x:c r="E39" s="25" t="n">
        <x:f>SUM(E37:E38)</x:f>
        <x:v>0</x:v>
      </x:c>
      <x:c r="F39" s="25" t="n">
        <x:f>SUM(F37:F38)</x:f>
        <x:v>15</x:v>
      </x:c>
      <x:c r="G39" s="26" t="n">
        <x:f>C39/SUM(C39:E39)</x:f>
        <x:v>0.9923076923076923</x:v>
      </x:c>
      <x:c r="H39" s="14"/>
      <x:c r="I39" s="14"/>
      <x:c r="J39" s="14"/>
      <x:c r="K39" s="14"/>
      <x:c r="L39" s="14"/>
      <x:c r="M39" s="14"/>
      <x:c r="N39" s="14"/>
    </x:row>
    <x:row r="40" ht="25" customHeight="1">
      <x:c r="A40" s="14"/>
      <x:c r="B40" s="23"/>
      <x:c r="C40" s="23"/>
      <x:c r="D40" s="23"/>
      <x:c r="E40" s="23"/>
      <x:c r="F40" s="23"/>
      <x:c r="G40" s="23"/>
      <x:c r="H40" s="14"/>
      <x:c r="I40" s="14"/>
      <x:c r="J40" s="14"/>
      <x:c r="K40" s="14"/>
      <x:c r="L40" s="14"/>
      <x:c r="M40" s="14"/>
      <x:c r="N40" s="14"/>
    </x:row>
    <x:row r="41" ht="25" customHeight="1">
      <x:c r="A41" s="14"/>
      <x:c r="B41" s="23"/>
      <x:c r="C41" s="23"/>
      <x:c r="D41" s="23"/>
      <x:c r="E41" s="23"/>
      <x:c r="F41" s="23"/>
      <x:c r="G41" s="23"/>
      <x:c r="H41" s="14"/>
      <x:c r="I41" s="14"/>
      <x:c r="J41" s="14"/>
      <x:c r="K41" s="14"/>
      <x:c r="L41" s="14"/>
      <x:c r="M41" s="14"/>
      <x:c r="N41" s="14"/>
    </x:row>
    <x:row r="42" ht="25" customHeight="1">
      <x:c r="A42" s="14"/>
      <x:c r="B42" s="23"/>
      <x:c r="C42" s="23"/>
      <x:c r="D42" s="23"/>
      <x:c r="E42" s="23"/>
      <x:c r="F42" s="23"/>
      <x:c r="G42" s="23"/>
      <x:c r="H42" s="14"/>
      <x:c r="I42" s="14"/>
      <x:c r="J42" s="14"/>
      <x:c r="K42" s="14"/>
      <x:c r="L42" s="14"/>
      <x:c r="M42" s="14"/>
      <x:c r="N42" s="14"/>
    </x:row>
    <x:row r="43" ht="27" customHeight="1">
      <x:c r="A43" s="16" t="str">
        <x:v>DEPARTMENTS • SENATE COHORT, INCLUDING EMERITI</x:v>
      </x:c>
      <x:c r="B43" s="28"/>
      <x:c r="C43" s="28"/>
      <x:c r="D43" s="28"/>
      <x:c r="E43" s="28"/>
      <x:c r="F43" s="28"/>
      <x:c r="G43" s="28"/>
      <x:c r="H43" s="14"/>
      <x:c r="I43" s="14"/>
      <x:c r="J43" s="14"/>
      <x:c r="K43" s="14"/>
      <x:c r="L43" s="14"/>
      <x:c r="M43" s="14"/>
      <x:c r="N43" s="14"/>
    </x:row>
    <x:row r="44" ht="48" customHeight="1">
      <x:c r="A44" s="10" t="str">
        <x:v>Department / group</x:v>
      </x:c>
      <x:c r="B44" s="29" t="str">
        <x:v>People</x:v>
      </x:c>
      <x:c r="C44" s="29" t="str">
        <x:v>Not listed</x:v>
      </x:c>
      <x:c r="D44" s="29" t="str">
        <x:v>Political</x:v>
      </x:c>
      <x:c r="E44" s="29" t="str">
        <x:v>Political / listed</x:v>
      </x:c>
      <x:c r="F44" s="29" t="str">
        <x:v>Left</x:v>
      </x:c>
      <x:c r="G44" s="29" t="str">
        <x:v>Left / political</x:v>
      </x:c>
      <x:c r="H44" s="14"/>
      <x:c r="I44" s="14"/>
      <x:c r="J44" s="14"/>
      <x:c r="K44" s="14"/>
      <x:c r="L44" s="14"/>
      <x:c r="M44" s="14"/>
      <x:c r="N44" s="14"/>
    </x:row>
    <x:row r="45" ht="36" customHeight="1">
      <x:c r="A45" s="21" t="str">
        <x:v>Critical Race and Ethnic Studies</x:v>
      </x:c>
      <x:c r="B45" s="23" t="n">
        <x:f>COUNTIFS('Faculty'!$Z$6:$Z$269,"Yes",'Faculty'!$C$6:$C$269,A45)</x:f>
        <x:v>17</x:v>
      </x:c>
      <x:c r="C45" s="23" t="n">
        <x:f>COUNTIFS('Faculty'!$Z$6:$Z$269,"Yes",'Faculty'!$C$6:$C$269,A45,'Faculty'!$T$6:$T$269,"No")</x:f>
        <x:v>0</x:v>
      </x:c>
      <x:c r="D45" s="23" t="n">
        <x:f>COUNTIFS('Faculty'!$Z$6:$Z$269,"Yes",'Faculty'!$C$6:$C$269,A45,'Faculty'!$E$6:$E$269,"Yes")</x:f>
        <x:v>17</x:v>
      </x:c>
      <x:c r="E45" s="24" t="n">
        <x:f>IF(B45=C45,"n.a.",D45/(B45-C45))</x:f>
        <x:v>1</x:v>
      </x:c>
      <x:c r="F45" s="23" t="n">
        <x:f>COUNTIFS('Faculty'!$Z$6:$Z$269,"Yes",'Faculty'!$C$6:$C$269,A45,'Faculty'!$E$6:$E$269,"Yes",'Faculty'!$W$6:$W$269,"Left-sympathetic")</x:f>
        <x:v>17</x:v>
      </x:c>
      <x:c r="G45" s="24" t="n">
        <x:f>IF(D45=0,"n.a.",F45/D45)</x:f>
        <x:v>1</x:v>
      </x:c>
      <x:c r="H45" s="14"/>
      <x:c r="I45" s="14"/>
      <x:c r="J45" s="14"/>
      <x:c r="K45" s="14"/>
      <x:c r="L45" s="14"/>
      <x:c r="M45" s="14"/>
      <x:c r="N45" s="14"/>
    </x:row>
    <x:row r="46" ht="36" customHeight="1">
      <x:c r="A46" s="21" t="str">
        <x:v>Feminist Studies</x:v>
      </x:c>
      <x:c r="B46" s="23" t="n">
        <x:f>COUNTIFS('Faculty'!$Z$6:$Z$269,"Yes",'Faculty'!$C$6:$C$269,A46)</x:f>
        <x:v>3</x:v>
      </x:c>
      <x:c r="C46" s="23" t="n">
        <x:f>COUNTIFS('Faculty'!$Z$6:$Z$269,"Yes",'Faculty'!$C$6:$C$269,A46,'Faculty'!$T$6:$T$269,"No")</x:f>
        <x:v>0</x:v>
      </x:c>
      <x:c r="D46" s="23" t="n">
        <x:f>COUNTIFS('Faculty'!$Z$6:$Z$269,"Yes",'Faculty'!$C$6:$C$269,A46,'Faculty'!$E$6:$E$269,"Yes")</x:f>
        <x:v>3</x:v>
      </x:c>
      <x:c r="E46" s="24" t="n">
        <x:f>IF(B46=C46,"n.a.",D46/(B46-C46))</x:f>
        <x:v>1</x:v>
      </x:c>
      <x:c r="F46" s="23" t="n">
        <x:f>COUNTIFS('Faculty'!$Z$6:$Z$269,"Yes",'Faculty'!$C$6:$C$269,A46,'Faculty'!$E$6:$E$269,"Yes",'Faculty'!$W$6:$W$269,"Left-sympathetic")</x:f>
        <x:v>3</x:v>
      </x:c>
      <x:c r="G46" s="24" t="n">
        <x:f>IF(D46=0,"n.a.",F46/D46)</x:f>
        <x:v>1</x:v>
      </x:c>
      <x:c r="H46" s="14"/>
      <x:c r="I46" s="14"/>
      <x:c r="J46" s="14"/>
      <x:c r="K46" s="14"/>
      <x:c r="L46" s="14"/>
      <x:c r="M46" s="14"/>
      <x:c r="N46" s="14"/>
    </x:row>
    <x:row r="47" ht="36" customHeight="1">
      <x:c r="A47" s="21" t="str">
        <x:v>History</x:v>
      </x:c>
      <x:c r="B47" s="23" t="n">
        <x:f>COUNTIFS('Faculty'!$Z$6:$Z$269,"Yes",'Faculty'!$C$6:$C$269,A47)</x:f>
        <x:v>44</x:v>
      </x:c>
      <x:c r="C47" s="23" t="n">
        <x:f>COUNTIFS('Faculty'!$Z$6:$Z$269,"Yes",'Faculty'!$C$6:$C$269,A47,'Faculty'!$T$6:$T$269,"No")</x:f>
        <x:v>0</x:v>
      </x:c>
      <x:c r="D47" s="23" t="n">
        <x:f>COUNTIFS('Faculty'!$Z$6:$Z$269,"Yes",'Faculty'!$C$6:$C$269,A47,'Faculty'!$E$6:$E$269,"Yes")</x:f>
        <x:v>43</x:v>
      </x:c>
      <x:c r="E47" s="24" t="n">
        <x:f>IF(B47=C47,"n.a.",D47/(B47-C47))</x:f>
        <x:v>0.9772727272727273</x:v>
      </x:c>
      <x:c r="F47" s="23" t="n">
        <x:f>COUNTIFS('Faculty'!$Z$6:$Z$269,"Yes",'Faculty'!$C$6:$C$269,A47,'Faculty'!$E$6:$E$269,"Yes",'Faculty'!$W$6:$W$269,"Left-sympathetic")</x:f>
        <x:v>38</x:v>
      </x:c>
      <x:c r="G47" s="24" t="n">
        <x:f>IF(D47=0,"n.a.",F47/D47)</x:f>
        <x:v>0.8837209302325582</x:v>
      </x:c>
      <x:c r="H47" s="14"/>
      <x:c r="I47" s="14"/>
      <x:c r="J47" s="14"/>
      <x:c r="K47" s="14"/>
      <x:c r="L47" s="14"/>
      <x:c r="M47" s="14"/>
      <x:c r="N47" s="14"/>
    </x:row>
    <x:row r="48" ht="36" customHeight="1">
      <x:c r="A48" s="21" t="str">
        <x:v>History of Consciousness</x:v>
      </x:c>
      <x:c r="B48" s="23" t="n">
        <x:f>COUNTIFS('Faculty'!$Z$6:$Z$269,"Yes",'Faculty'!$C$6:$C$269,A48)</x:f>
        <x:v>15</x:v>
      </x:c>
      <x:c r="C48" s="23" t="n">
        <x:f>COUNTIFS('Faculty'!$Z$6:$Z$269,"Yes",'Faculty'!$C$6:$C$269,A48,'Faculty'!$T$6:$T$269,"No")</x:f>
        <x:v>0</x:v>
      </x:c>
      <x:c r="D48" s="23" t="n">
        <x:f>COUNTIFS('Faculty'!$Z$6:$Z$269,"Yes",'Faculty'!$C$6:$C$269,A48,'Faculty'!$E$6:$E$269,"Yes")</x:f>
        <x:v>15</x:v>
      </x:c>
      <x:c r="E48" s="24" t="n">
        <x:f>IF(B48=C48,"n.a.",D48/(B48-C48))</x:f>
        <x:v>1</x:v>
      </x:c>
      <x:c r="F48" s="23" t="n">
        <x:f>COUNTIFS('Faculty'!$Z$6:$Z$269,"Yes",'Faculty'!$C$6:$C$269,A48,'Faculty'!$E$6:$E$269,"Yes",'Faculty'!$W$6:$W$269,"Left-sympathetic")</x:f>
        <x:v>15</x:v>
      </x:c>
      <x:c r="G48" s="24" t="n">
        <x:f>IF(D48=0,"n.a.",F48/D48)</x:f>
        <x:v>1</x:v>
      </x:c>
      <x:c r="H48" s="14"/>
      <x:c r="I48" s="14"/>
      <x:c r="J48" s="14"/>
      <x:c r="K48" s="14"/>
      <x:c r="L48" s="14"/>
      <x:c r="M48" s="14"/>
      <x:c r="N48" s="14"/>
    </x:row>
    <x:row r="49" ht="36" customHeight="1">
      <x:c r="A49" s="21" t="str">
        <x:v>Languages and Applied Linguistics</x:v>
      </x:c>
      <x:c r="B49" s="23" t="n">
        <x:f>COUNTIFS('Faculty'!$Z$6:$Z$269,"Yes",'Faculty'!$C$6:$C$269,A49)</x:f>
        <x:v>10</x:v>
      </x:c>
      <x:c r="C49" s="23" t="n">
        <x:f>COUNTIFS('Faculty'!$Z$6:$Z$269,"Yes",'Faculty'!$C$6:$C$269,A49,'Faculty'!$T$6:$T$269,"No")</x:f>
        <x:v>2</x:v>
      </x:c>
      <x:c r="D49" s="23" t="n">
        <x:f>COUNTIFS('Faculty'!$Z$6:$Z$269,"Yes",'Faculty'!$C$6:$C$269,A49,'Faculty'!$E$6:$E$269,"Yes")</x:f>
        <x:v>3</x:v>
      </x:c>
      <x:c r="E49" s="24" t="n">
        <x:f>IF(B49=C49,"n.a.",D49/(B49-C49))</x:f>
        <x:v>0.375</x:v>
      </x:c>
      <x:c r="F49" s="23" t="n">
        <x:f>COUNTIFS('Faculty'!$Z$6:$Z$269,"Yes",'Faculty'!$C$6:$C$269,A49,'Faculty'!$E$6:$E$269,"Yes",'Faculty'!$W$6:$W$269,"Left-sympathetic")</x:f>
        <x:v>3</x:v>
      </x:c>
      <x:c r="G49" s="24" t="n">
        <x:f>IF(D49=0,"n.a.",F49/D49)</x:f>
        <x:v>1</x:v>
      </x:c>
      <x:c r="H49" s="14"/>
      <x:c r="I49" s="14"/>
      <x:c r="J49" s="14"/>
      <x:c r="K49" s="14"/>
      <x:c r="L49" s="14"/>
      <x:c r="M49" s="14"/>
      <x:c r="N49" s="14"/>
    </x:row>
    <x:row r="50" ht="36" customHeight="1">
      <x:c r="A50" s="21" t="str">
        <x:v>Linguistics</x:v>
      </x:c>
      <x:c r="B50" s="23" t="n">
        <x:f>COUNTIFS('Faculty'!$Z$6:$Z$269,"Yes",'Faculty'!$C$6:$C$269,A50)</x:f>
        <x:v>23</x:v>
      </x:c>
      <x:c r="C50" s="23" t="n">
        <x:f>COUNTIFS('Faculty'!$Z$6:$Z$269,"Yes",'Faculty'!$C$6:$C$269,A50,'Faculty'!$T$6:$T$269,"No")</x:f>
        <x:v>0</x:v>
      </x:c>
      <x:c r="D50" s="23" t="n">
        <x:f>COUNTIFS('Faculty'!$Z$6:$Z$269,"Yes",'Faculty'!$C$6:$C$269,A50,'Faculty'!$E$6:$E$269,"Yes")</x:f>
        <x:v>1</x:v>
      </x:c>
      <x:c r="E50" s="24" t="n">
        <x:f>IF(B50=C50,"n.a.",D50/(B50-C50))</x:f>
        <x:v>0.043478260869565216</x:v>
      </x:c>
      <x:c r="F50" s="23" t="n">
        <x:f>COUNTIFS('Faculty'!$Z$6:$Z$269,"Yes",'Faculty'!$C$6:$C$269,A50,'Faculty'!$E$6:$E$269,"Yes",'Faculty'!$W$6:$W$269,"Left-sympathetic")</x:f>
        <x:v>1</x:v>
      </x:c>
      <x:c r="G50" s="24" t="n">
        <x:f>IF(D50=0,"n.a.",F50/D50)</x:f>
        <x:v>1</x:v>
      </x:c>
      <x:c r="H50" s="14"/>
      <x:c r="I50" s="14"/>
      <x:c r="J50" s="14"/>
      <x:c r="K50" s="14"/>
      <x:c r="L50" s="14"/>
      <x:c r="M50" s="14"/>
      <x:c r="N50" s="14"/>
    </x:row>
    <x:row r="51" ht="36" customHeight="1">
      <x:c r="A51" s="21" t="str">
        <x:v>Literature</x:v>
      </x:c>
      <x:c r="B51" s="23" t="n">
        <x:f>COUNTIFS('Faculty'!$Z$6:$Z$269,"Yes",'Faculty'!$C$6:$C$269,A51)</x:f>
        <x:v>44</x:v>
      </x:c>
      <x:c r="C51" s="23" t="n">
        <x:f>COUNTIFS('Faculty'!$Z$6:$Z$269,"Yes",'Faculty'!$C$6:$C$269,A51,'Faculty'!$T$6:$T$269,"No")</x:f>
        <x:v>0</x:v>
      </x:c>
      <x:c r="D51" s="23" t="n">
        <x:f>COUNTIFS('Faculty'!$Z$6:$Z$269,"Yes",'Faculty'!$C$6:$C$269,A51,'Faculty'!$E$6:$E$269,"Yes")</x:f>
        <x:v>40</x:v>
      </x:c>
      <x:c r="E51" s="24" t="n">
        <x:f>IF(B51=C51,"n.a.",D51/(B51-C51))</x:f>
        <x:v>0.9090909090909091</x:v>
      </x:c>
      <x:c r="F51" s="23" t="n">
        <x:f>COUNTIFS('Faculty'!$Z$6:$Z$269,"Yes",'Faculty'!$C$6:$C$269,A51,'Faculty'!$E$6:$E$269,"Yes",'Faculty'!$W$6:$W$269,"Left-sympathetic")</x:f>
        <x:v>34</x:v>
      </x:c>
      <x:c r="G51" s="24" t="n">
        <x:f>IF(D51=0,"n.a.",F51/D51)</x:f>
        <x:v>0.85</x:v>
      </x:c>
      <x:c r="H51" s="14"/>
      <x:c r="I51" s="14"/>
      <x:c r="J51" s="14"/>
      <x:c r="K51" s="14"/>
      <x:c r="L51" s="14"/>
      <x:c r="M51" s="14"/>
      <x:c r="N51" s="14"/>
    </x:row>
    <x:row r="52" ht="36" customHeight="1">
      <x:c r="A52" s="21" t="str">
        <x:v>Philosophy</x:v>
      </x:c>
      <x:c r="B52" s="23" t="n">
        <x:f>COUNTIFS('Faculty'!$Z$6:$Z$269,"Yes",'Faculty'!$C$6:$C$269,A52)</x:f>
        <x:v>16</x:v>
      </x:c>
      <x:c r="C52" s="23" t="n">
        <x:f>COUNTIFS('Faculty'!$Z$6:$Z$269,"Yes",'Faculty'!$C$6:$C$269,A52,'Faculty'!$T$6:$T$269,"No")</x:f>
        <x:v>1</x:v>
      </x:c>
      <x:c r="D52" s="23" t="n">
        <x:f>COUNTIFS('Faculty'!$Z$6:$Z$269,"Yes",'Faculty'!$C$6:$C$269,A52,'Faculty'!$E$6:$E$269,"Yes")</x:f>
        <x:v>9</x:v>
      </x:c>
      <x:c r="E52" s="24" t="n">
        <x:f>IF(B52=C52,"n.a.",D52/(B52-C52))</x:f>
        <x:v>0.6</x:v>
      </x:c>
      <x:c r="F52" s="23" t="n">
        <x:f>COUNTIFS('Faculty'!$Z$6:$Z$269,"Yes",'Faculty'!$C$6:$C$269,A52,'Faculty'!$E$6:$E$269,"Yes",'Faculty'!$W$6:$W$269,"Left-sympathetic")</x:f>
        <x:v>8</x:v>
      </x:c>
      <x:c r="G52" s="24" t="n">
        <x:f>IF(D52=0,"n.a.",F52/D52)</x:f>
        <x:v>0.8888888888888888</x:v>
      </x:c>
      <x:c r="H52" s="14"/>
      <x:c r="I52" s="14"/>
      <x:c r="J52" s="14"/>
      <x:c r="K52" s="14"/>
      <x:c r="L52" s="14"/>
      <x:c r="M52" s="14"/>
      <x:c r="N52" s="14"/>
    </x:row>
    <x:row r="53" ht="36" customHeight="1">
      <x:c r="A53" s="21" t="str">
        <x:v>Writing Program</x:v>
      </x:c>
      <x:c r="B53" s="23" t="n">
        <x:f>COUNTIFS('Faculty'!$Z$6:$Z$269,"Yes",'Faculty'!$C$6:$C$269,A53)</x:f>
        <x:v>8</x:v>
      </x:c>
      <x:c r="C53" s="23" t="n">
        <x:f>COUNTIFS('Faculty'!$Z$6:$Z$269,"Yes",'Faculty'!$C$6:$C$269,A53,'Faculty'!$T$6:$T$269,"No")</x:f>
        <x:v>0</x:v>
      </x:c>
      <x:c r="D53" s="23" t="n">
        <x:f>COUNTIFS('Faculty'!$Z$6:$Z$269,"Yes",'Faculty'!$C$6:$C$269,A53,'Faculty'!$E$6:$E$269,"Yes")</x:f>
        <x:v>6</x:v>
      </x:c>
      <x:c r="E53" s="24" t="n">
        <x:f>IF(B53=C53,"n.a.",D53/(B53-C53))</x:f>
        <x:v>0.75</x:v>
      </x:c>
      <x:c r="F53" s="23" t="n">
        <x:f>COUNTIFS('Faculty'!$Z$6:$Z$269,"Yes",'Faculty'!$C$6:$C$269,A53,'Faculty'!$E$6:$E$269,"Yes",'Faculty'!$W$6:$W$269,"Left-sympathetic")</x:f>
        <x:v>5</x:v>
      </x:c>
      <x:c r="G53" s="24" t="n">
        <x:f>IF(D53=0,"n.a.",F53/D53)</x:f>
        <x:v>0.8333333333333334</x:v>
      </x:c>
      <x:c r="H53" s="14"/>
      <x:c r="I53" s="14"/>
      <x:c r="J53" s="14"/>
      <x:c r="K53" s="14"/>
      <x:c r="L53" s="14"/>
      <x:c r="M53" s="14"/>
      <x:c r="N53" s="14"/>
    </x:row>
    <x:row r="54" ht="36" customHeight="1">
      <x:c r="A54" s="21" t="str">
        <x:v>Humanities / other units</x:v>
      </x:c>
      <x:c r="B54" s="23" t="n">
        <x:f>COUNTIFS('Faculty'!$Z$6:$Z$269,"Yes",'Faculty'!$C$6:$C$269,A54)</x:f>
        <x:v>8</x:v>
      </x:c>
      <x:c r="C54" s="23" t="n">
        <x:f>COUNTIFS('Faculty'!$Z$6:$Z$269,"Yes",'Faculty'!$C$6:$C$269,A54,'Faculty'!$T$6:$T$269,"No")</x:f>
        <x:v>0</x:v>
      </x:c>
      <x:c r="D54" s="23" t="n">
        <x:f>COUNTIFS('Faculty'!$Z$6:$Z$269,"Yes",'Faculty'!$C$6:$C$269,A54,'Faculty'!$E$6:$E$269,"Yes")</x:f>
        <x:v>8</x:v>
      </x:c>
      <x:c r="E54" s="24" t="n">
        <x:f>IF(B54=C54,"n.a.",D54/(B54-C54))</x:f>
        <x:v>1</x:v>
      </x:c>
      <x:c r="F54" s="23" t="n">
        <x:f>COUNTIFS('Faculty'!$Z$6:$Z$269,"Yes",'Faculty'!$C$6:$C$269,A54,'Faculty'!$E$6:$E$269,"Yes",'Faculty'!$W$6:$W$269,"Left-sympathetic")</x:f>
        <x:v>5</x:v>
      </x:c>
      <x:c r="G54" s="24" t="n">
        <x:f>IF(D54=0,"n.a.",F54/D54)</x:f>
        <x:v>0.625</x:v>
      </x:c>
      <x:c r="H54" s="14"/>
      <x:c r="I54" s="14"/>
      <x:c r="J54" s="14"/>
      <x:c r="K54" s="14"/>
      <x:c r="L54" s="14"/>
      <x:c r="M54" s="14"/>
      <x:c r="N54" s="14"/>
    </x:row>
    <x:row r="55" ht="25" customHeight="1">
      <x:c r="A55" s="14"/>
      <x:c r="B55" s="14"/>
      <x:c r="C55" s="14"/>
      <x:c r="D55" s="14"/>
      <x:c r="E55" s="14"/>
      <x:c r="F55" s="14"/>
      <x:c r="G55" s="14"/>
      <x:c r="H55" s="14"/>
      <x:c r="I55" s="14"/>
      <x:c r="J55" s="14"/>
      <x:c r="K55" s="14"/>
      <x:c r="L55" s="14"/>
      <x:c r="M55" s="14"/>
      <x:c r="N55" s="14"/>
    </x:row>
    <x:row r="56" ht="25" customHeight="1">
      <x:c r="A56" s="14"/>
      <x:c r="B56" s="14"/>
      <x:c r="C56" s="14"/>
      <x:c r="D56" s="14"/>
      <x:c r="E56" s="14"/>
      <x:c r="F56" s="14"/>
      <x:c r="G56" s="14"/>
      <x:c r="H56" s="14"/>
      <x:c r="I56" s="14"/>
      <x:c r="J56" s="14"/>
      <x:c r="K56" s="14"/>
      <x:c r="L56" s="14"/>
      <x:c r="M56" s="14"/>
      <x:c r="N56" s="14"/>
    </x:row>
    <x:row r="57" ht="25" customHeight="1">
      <x:c r="A57" s="7" t="str">
        <x:v>The main cohort excludes 76 non-Senate appointments: 74 listed as lecturers and two further entries listed under Lecturers and Postdocs. All 76 are marked No in Faculty column Z. The three emeriti with older lecturer titles are retained: the UCSC catalogue identifies Hamel, Orlando, and Spafford as teaching professors. See Method and sources for appointment rules and citations.</x:v>
      </x:c>
      <x:c r="B57" s="7"/>
      <x:c r="C57" s="7"/>
      <x:c r="D57" s="7"/>
      <x:c r="E57" s="7"/>
      <x:c r="F57" s="7"/>
      <x:c r="G57" s="7"/>
      <x:c r="H57" s="7"/>
      <x:c r="I57" s="7"/>
      <x:c r="J57" s="7"/>
      <x:c r="K57" s="7"/>
      <x:c r="L57" s="7"/>
      <x:c r="M57" s="7"/>
      <x:c r="N57" s="7"/>
    </x:row>
    <x:row r="58" ht="25" customHeight="1">
      <x:c r="A58" s="7"/>
      <x:c r="B58" s="7"/>
      <x:c r="C58" s="7"/>
      <x:c r="D58" s="7"/>
      <x:c r="E58" s="7"/>
      <x:c r="F58" s="7"/>
      <x:c r="G58" s="7"/>
      <x:c r="H58" s="7"/>
      <x:c r="I58" s="7"/>
      <x:c r="J58" s="7"/>
      <x:c r="K58" s="7"/>
      <x:c r="L58" s="7"/>
      <x:c r="M58" s="7"/>
      <x:c r="N58" s="7"/>
    </x:row>
    <x:row r="59" ht="25" customHeight="1">
      <x:c r="A59" s="7"/>
      <x:c r="B59" s="7"/>
      <x:c r="C59" s="7"/>
      <x:c r="D59" s="7"/>
      <x:c r="E59" s="7"/>
      <x:c r="F59" s="7"/>
      <x:c r="G59" s="7"/>
      <x:c r="H59" s="7"/>
      <x:c r="I59" s="7"/>
      <x:c r="J59" s="7"/>
      <x:c r="K59" s="7"/>
      <x:c r="L59" s="7"/>
      <x:c r="M59" s="7"/>
      <x:c r="N59" s="7"/>
    </x:row>
    <x:row r="60" ht="25" customHeight="1">
      <x:c r="A60" s="14"/>
      <x:c r="B60" s="14"/>
      <x:c r="C60" s="14"/>
      <x:c r="D60" s="14"/>
      <x:c r="E60" s="14"/>
      <x:c r="F60" s="14"/>
      <x:c r="G60" s="14"/>
      <x:c r="H60" s="14"/>
      <x:c r="I60" s="14"/>
      <x:c r="J60" s="14"/>
      <x:c r="K60" s="14"/>
      <x:c r="L60" s="14"/>
      <x:c r="M60" s="14"/>
      <x:c r="N60" s="14"/>
    </x:row>
    <x:row r="61" ht="25" customHeight="1">
      <x:c r="A61" s="14"/>
      <x:c r="B61" s="14"/>
      <x:c r="C61" s="14"/>
      <x:c r="D61" s="14"/>
      <x:c r="E61" s="14"/>
      <x:c r="F61" s="14"/>
      <x:c r="G61" s="14"/>
      <x:c r="H61" s="14"/>
      <x:c r="I61" s="14"/>
      <x:c r="J61" s="14"/>
      <x:c r="K61" s="14"/>
      <x:c r="L61" s="14"/>
      <x:c r="M61" s="14"/>
      <x:c r="N61" s="14"/>
    </x:row>
  </x:sheetData>
  <x:mergeCells>
    <x:mergeCell ref="A1:N2"/>
    <x:mergeCell ref="A3:N3"/>
    <x:mergeCell ref="A5:G5"/>
    <x:mergeCell ref="A11:G12"/>
    <x:mergeCell ref="A14:G14"/>
    <x:mergeCell ref="A20:G22"/>
    <x:mergeCell ref="A24:G24"/>
    <x:mergeCell ref="A32:G33"/>
    <x:mergeCell ref="A35:G35"/>
    <x:mergeCell ref="A43:G43"/>
    <x:mergeCell ref="A57:N59"/>
  </x:mergeCells>
  <x:pageMargins left="0.7" right="0.7" top="0.75" bottom="0.75" header="0.3" footer="0.3"/>
  <x:drawing xmlns:r="http://schemas.openxmlformats.org/officeDocument/2006/relationships" r:id="Rad5d6bdd4b764e26"/>
</x:worksheet>
</file>

<file path=xl/worksheets/sheet2.xml><?xml version="1.0" encoding="utf-8"?>
<x:worksheet xmlns:x="http://schemas.openxmlformats.org/spreadsheetml/2006/main">
  <x:sheetPr>
    <x:tabColor rgb="FF087F8C"/>
  </x:sheetPr>
  <x:sheetViews>
    <x:sheetView showGridLines="0" workbookViewId="0">
      <x:pane ySplit="3" topLeftCell="A4" activePane="bottomLeft" state="frozen"/>
    </x:sheetView>
  </x:sheetViews>
  <x:sheetFormatPr defaultRowHeight="15"/>
  <x:cols>
    <x:col min="1" max="1" width="34.439998626708984" hidden="0" customWidth="1"/>
    <x:col min="2" max="2" width="9.5600004196167" hidden="0" customWidth="1"/>
    <x:col min="3" max="3" width="9.5600004196167" hidden="0" customWidth="1"/>
    <x:col min="4" max="4" width="9.5600004196167" hidden="0" customWidth="1"/>
    <x:col min="5" max="5" width="9.5600004196167" hidden="0" customWidth="1"/>
    <x:col min="6" max="6" width="9.5600004196167" hidden="0" customWidth="1"/>
    <x:col min="7" max="7" width="9.5600004196167" hidden="0" customWidth="1"/>
    <x:col min="8" max="8" width="10.4399995803833" hidden="0" customWidth="1"/>
    <x:col min="9" max="9" width="10.4399995803833" hidden="0" customWidth="1"/>
    <x:col min="10" max="10" width="10.4399995803833" hidden="0" customWidth="1"/>
    <x:col min="11" max="11" width="10.4399995803833" hidden="0" customWidth="1"/>
    <x:col min="12" max="12" width="10.4399995803833" hidden="0" customWidth="1"/>
    <x:col min="13" max="13" width="10.4399995803833" hidden="0" customWidth="1"/>
    <x:col min="14" max="14" width="10.4399995803833" hidden="0" customWidth="1"/>
    <x:col min="16" max="16" width="45.560001373291016" hidden="0" customWidth="1"/>
    <x:col min="17" max="17" width="9.4399995803833" hidden="0" customWidth="1"/>
  </x:cols>
  <x:sheetData>
    <x:row r="1" ht="26" customHeight="1">
      <x:c r="A1" s="4" t="str">
        <x:v>UCSC Humanities • supplementary full roster</x:v>
      </x:c>
      <x:c r="B1" s="4"/>
      <x:c r="C1" s="4"/>
      <x:c r="D1" s="4"/>
      <x:c r="E1" s="4"/>
      <x:c r="F1" s="4"/>
      <x:c r="G1" s="4"/>
      <x:c r="H1" s="4"/>
      <x:c r="I1" s="4"/>
      <x:c r="J1" s="4"/>
      <x:c r="K1" s="4"/>
      <x:c r="L1" s="4"/>
      <x:c r="M1" s="4"/>
      <x:c r="N1" s="4"/>
      <x:c r="P1" s="1" t="str">
        <x:v>Category • count / denominator (%)</x:v>
      </x:c>
      <x:c r="Q1" s="1" t="str">
        <x:v>People</x:v>
      </x:c>
    </x:row>
    <x:row r="2" ht="26" customHeight="1">
      <x:c r="A2" s="4"/>
      <x:c r="B2" s="4"/>
      <x:c r="C2" s="4"/>
      <x:c r="D2" s="4"/>
      <x:c r="E2" s="4"/>
      <x:c r="F2" s="4"/>
      <x:c r="G2" s="4"/>
      <x:c r="H2" s="4"/>
      <x:c r="I2" s="4"/>
      <x:c r="J2" s="4"/>
      <x:c r="K2" s="4"/>
      <x:c r="L2" s="4"/>
      <x:c r="M2" s="4"/>
      <x:c r="N2" s="4"/>
      <x:c r="P2" s="1" t="str">
        <x:f>A7&amp;" | "&amp;B7&amp;"/"&amp;B9&amp;" ("&amp;TEXT(B7/B9,"0.0%")&amp;")"</x:f>
        <x:v>Research listed | 240/264 (90.9%)</x:v>
      </x:c>
      <x:c r="Q2" s="1" t="n">
        <x:f>B7</x:f>
        <x:v>240</x:v>
      </x:c>
    </x:row>
    <x:row r="3" ht="28" customHeight="1">
      <x:c r="A3" s="7" t="str">
        <x:v>264 distinct roster entries, including emeriti. Roster snapshot: 20 October 2026. Twelve research-direction classifications updated 21 October 2026.</x:v>
      </x:c>
      <x:c r="B3" s="7"/>
      <x:c r="C3" s="7"/>
      <x:c r="D3" s="7"/>
      <x:c r="E3" s="7"/>
      <x:c r="F3" s="7"/>
      <x:c r="G3" s="7"/>
      <x:c r="H3" s="7"/>
      <x:c r="I3" s="7"/>
      <x:c r="J3" s="7"/>
      <x:c r="K3" s="7"/>
      <x:c r="L3" s="7"/>
      <x:c r="M3" s="7"/>
      <x:c r="N3" s="7"/>
      <x:c r="P3" s="1" t="str">
        <x:f>A8&amp;" | "&amp;B8&amp;"/"&amp;B9&amp;" ("&amp;TEXT(B8/B9,"0.0%")&amp;")"</x:f>
        <x:v>Research not found | 24/264 (9.1%)</x:v>
      </x:c>
      <x:c r="Q3" s="1" t="n">
        <x:f>B8</x:f>
        <x:v>24</x:v>
      </x:c>
    </x:row>
    <x:row r="4" ht="23" customHeight="1">
      <x:c r="A4" s="14"/>
      <x:c r="B4" s="14"/>
      <x:c r="C4" s="14"/>
      <x:c r="D4" s="14"/>
      <x:c r="E4" s="14"/>
      <x:c r="F4" s="14"/>
      <x:c r="G4" s="14"/>
      <x:c r="H4" s="14"/>
      <x:c r="I4" s="14"/>
      <x:c r="J4" s="14"/>
      <x:c r="K4" s="14"/>
      <x:c r="L4" s="14"/>
      <x:c r="M4" s="14"/>
      <x:c r="N4" s="14"/>
      <x:c r="P4" s="1"/>
      <x:c r="Q4" s="1"/>
    </x:row>
    <x:row r="5" ht="27" customHeight="1">
      <x:c r="A5" s="16" t="str">
        <x:v>1. IS RESEARCH LISTED?</x:v>
      </x:c>
      <x:c r="B5" s="16"/>
      <x:c r="C5" s="16"/>
      <x:c r="D5" s="16"/>
      <x:c r="E5" s="16"/>
      <x:c r="F5" s="16"/>
      <x:c r="G5" s="16"/>
      <x:c r="H5" s="14"/>
      <x:c r="I5" s="14"/>
      <x:c r="J5" s="14"/>
      <x:c r="K5" s="14"/>
      <x:c r="L5" s="14"/>
      <x:c r="M5" s="14"/>
      <x:c r="N5" s="14"/>
      <x:c r="P5" s="1"/>
      <x:c r="Q5" s="1"/>
    </x:row>
    <x:row r="6" ht="32" customHeight="1">
      <x:c r="A6" s="10" t="str">
        <x:v>Availability</x:v>
      </x:c>
      <x:c r="B6" s="10" t="str">
        <x:v>People</x:v>
      </x:c>
      <x:c r="C6" s="10" t="str">
        <x:v>Share of all</x:v>
      </x:c>
      <x:c r="D6" s="14"/>
      <x:c r="E6" s="14"/>
      <x:c r="F6" s="14"/>
      <x:c r="G6" s="14"/>
      <x:c r="H6" s="14"/>
      <x:c r="I6" s="14"/>
      <x:c r="J6" s="14"/>
      <x:c r="K6" s="14"/>
      <x:c r="L6" s="14"/>
      <x:c r="M6" s="14"/>
      <x:c r="N6" s="14"/>
      <x:c r="P6" s="1" t="str">
        <x:v>Category • count / denominator (%)</x:v>
      </x:c>
      <x:c r="Q6" s="1" t="str">
        <x:v>People</x:v>
      </x:c>
    </x:row>
    <x:row r="7" ht="23" customHeight="1">
      <x:c r="A7" s="14" t="str">
        <x:v>Research listed</x:v>
      </x:c>
      <x:c r="B7" s="23" t="n">
        <x:f>COUNTIFS('Faculty'!$T$6:$T$269,"Yes")</x:f>
        <x:v>240</x:v>
      </x:c>
      <x:c r="C7" s="24" t="n">
        <x:f>B7/$B$9</x:f>
        <x:v>0.9090909090909091</x:v>
      </x:c>
      <x:c r="D7" s="23"/>
      <x:c r="E7" s="23"/>
      <x:c r="F7" s="23"/>
      <x:c r="G7" s="23"/>
      <x:c r="H7" s="14"/>
      <x:c r="I7" s="14"/>
      <x:c r="J7" s="14"/>
      <x:c r="K7" s="14"/>
      <x:c r="L7" s="14"/>
      <x:c r="M7" s="14"/>
      <x:c r="N7" s="14"/>
      <x:c r="P7" s="1" t="str">
        <x:f>A16&amp;" | "&amp;B16&amp;"/"&amp;B19&amp;" ("&amp;TEXT(B16/B19,"0.0%")&amp;")"</x:f>
        <x:v>Political | 183/240 (76.3%)</x:v>
      </x:c>
      <x:c r="Q7" s="1" t="n">
        <x:f>B16</x:f>
        <x:v>183</x:v>
      </x:c>
    </x:row>
    <x:row r="8" ht="23" customHeight="1">
      <x:c r="A8" s="14" t="str">
        <x:v>Research not found</x:v>
      </x:c>
      <x:c r="B8" s="23" t="n">
        <x:f>COUNTIFS('Faculty'!$T$6:$T$269,"No")</x:f>
        <x:v>24</x:v>
      </x:c>
      <x:c r="C8" s="24" t="n">
        <x:f>B8/$B$9</x:f>
        <x:v>0.09090909090909091</x:v>
      </x:c>
      <x:c r="D8" s="23"/>
      <x:c r="E8" s="23"/>
      <x:c r="F8" s="23"/>
      <x:c r="G8" s="23"/>
      <x:c r="H8" s="14"/>
      <x:c r="I8" s="14"/>
      <x:c r="J8" s="14"/>
      <x:c r="K8" s="14"/>
      <x:c r="L8" s="14"/>
      <x:c r="M8" s="14"/>
      <x:c r="N8" s="14"/>
      <x:c r="P8" s="1" t="str">
        <x:f>A17&amp;" | "&amp;B17&amp;"/"&amp;B19&amp;" ("&amp;TEXT(B17/B19,"0.0%")&amp;")"</x:f>
        <x:v>No political research identified | 57/240 (23.8%)</x:v>
      </x:c>
      <x:c r="Q8" s="1" t="n">
        <x:f>B17</x:f>
        <x:v>57</x:v>
      </x:c>
    </x:row>
    <x:row r="9" ht="23" customHeight="1">
      <x:c r="A9" s="31" t="str">
        <x:v>All listed people</x:v>
      </x:c>
      <x:c r="B9" s="32" t="n">
        <x:f>COUNTA('Faculty'!$R$6:$R$269)</x:f>
        <x:v>264</x:v>
      </x:c>
      <x:c r="C9" s="33" t="n">
        <x:f>SUM(C7:C8)</x:f>
        <x:v>1</x:v>
      </x:c>
      <x:c r="D9" s="23"/>
      <x:c r="E9" s="23"/>
      <x:c r="F9" s="23"/>
      <x:c r="G9" s="23"/>
      <x:c r="H9" s="14"/>
      <x:c r="I9" s="14"/>
      <x:c r="J9" s="14"/>
      <x:c r="K9" s="14"/>
      <x:c r="L9" s="14"/>
      <x:c r="M9" s="14"/>
      <x:c r="N9" s="14"/>
      <x:c r="P9" s="1"/>
      <x:c r="Q9" s="1"/>
    </x:row>
    <x:row r="10" ht="23" customHeight="1">
      <x:c r="A10" s="14"/>
      <x:c r="B10" s="23"/>
      <x:c r="C10" s="23"/>
      <x:c r="D10" s="23"/>
      <x:c r="E10" s="23"/>
      <x:c r="F10" s="23"/>
      <x:c r="G10" s="23"/>
      <x:c r="H10" s="14"/>
      <x:c r="I10" s="14"/>
      <x:c r="J10" s="14"/>
      <x:c r="K10" s="14"/>
      <x:c r="L10" s="14"/>
      <x:c r="M10" s="14"/>
      <x:c r="N10" s="14"/>
      <x:c r="P10" s="1"/>
      <x:c r="Q10" s="1"/>
    </x:row>
    <x:row r="11" ht="28" customHeight="1">
      <x:c r="A11" s="7" t="str">
        <x:v>“Listed” includes research descriptions, stated expertise, creative scholarship, and publications in the reviewed public sources. “Not found” is a source-search result; teaching and degrees alone do not count.</x:v>
      </x:c>
      <x:c r="B11" s="27"/>
      <x:c r="C11" s="27"/>
      <x:c r="D11" s="27"/>
      <x:c r="E11" s="27"/>
      <x:c r="F11" s="27"/>
      <x:c r="G11" s="27"/>
      <x:c r="H11" s="14"/>
      <x:c r="I11" s="14"/>
      <x:c r="J11" s="14"/>
      <x:c r="K11" s="14"/>
      <x:c r="L11" s="14"/>
      <x:c r="M11" s="14"/>
      <x:c r="N11" s="14"/>
      <x:c r="P11" s="1" t="str">
        <x:v>Category • count / denominator (%)</x:v>
      </x:c>
      <x:c r="Q11" s="1" t="str">
        <x:v>People</x:v>
      </x:c>
    </x:row>
    <x:row r="12" ht="28" customHeight="1">
      <x:c r="A12" s="7"/>
      <x:c r="B12" s="27"/>
      <x:c r="C12" s="27"/>
      <x:c r="D12" s="27"/>
      <x:c r="E12" s="27"/>
      <x:c r="F12" s="27"/>
      <x:c r="G12" s="27"/>
      <x:c r="H12" s="14"/>
      <x:c r="I12" s="14"/>
      <x:c r="J12" s="14"/>
      <x:c r="K12" s="14"/>
      <x:c r="L12" s="14"/>
      <x:c r="M12" s="14"/>
      <x:c r="N12" s="14"/>
      <x:c r="P12" s="1" t="str">
        <x:f>A26&amp;" | "&amp;B26&amp;"/"&amp;B30&amp;" ("&amp;TEXT(B26/B30,"0.0%")&amp;")"</x:f>
        <x:v>Left-sympathetic | 152/183 (83.1%)</x:v>
      </x:c>
      <x:c r="Q12" s="1" t="n">
        <x:f>B26</x:f>
        <x:v>152</x:v>
      </x:c>
    </x:row>
    <x:row r="13" ht="23" customHeight="1">
      <x:c r="A13" s="14"/>
      <x:c r="B13" s="23"/>
      <x:c r="C13" s="23"/>
      <x:c r="D13" s="23"/>
      <x:c r="E13" s="23"/>
      <x:c r="F13" s="23"/>
      <x:c r="G13" s="23"/>
      <x:c r="H13" s="14"/>
      <x:c r="I13" s="14"/>
      <x:c r="J13" s="14"/>
      <x:c r="K13" s="14"/>
      <x:c r="L13" s="14"/>
      <x:c r="M13" s="14"/>
      <x:c r="N13" s="14"/>
      <x:c r="P13" s="1" t="str">
        <x:f>A27&amp;" | "&amp;B27&amp;"/"&amp;B30&amp;" ("&amp;TEXT(B27/B30,"0.0%")&amp;")"</x:f>
        <x:v>Right-sympathetic | 1/183 (0.5%)</x:v>
      </x:c>
      <x:c r="Q13" s="1" t="n">
        <x:f>B27</x:f>
        <x:v>1</x:v>
      </x:c>
    </x:row>
    <x:row r="14" ht="27" customHeight="1">
      <x:c r="A14" s="16" t="str">
        <x:v>2. IS THE DOCUMENTED RESEARCH POLITICAL?</x:v>
      </x:c>
      <x:c r="B14" s="28"/>
      <x:c r="C14" s="28"/>
      <x:c r="D14" s="28"/>
      <x:c r="E14" s="28"/>
      <x:c r="F14" s="28"/>
      <x:c r="G14" s="28"/>
      <x:c r="H14" s="14"/>
      <x:c r="I14" s="14"/>
      <x:c r="J14" s="14"/>
      <x:c r="K14" s="14"/>
      <x:c r="L14" s="14"/>
      <x:c r="M14" s="14"/>
      <x:c r="N14" s="14"/>
      <x:c r="P14" s="1" t="str">
        <x:f>A29&amp;" | "&amp;B29&amp;"/"&amp;B30&amp;" ("&amp;TEXT(B29/B30,"0.0%")&amp;")"</x:f>
        <x:v>Not established | 30/183 (16.4%)</x:v>
      </x:c>
      <x:c r="Q14" s="1" t="n">
        <x:f>B29</x:f>
        <x:v>30</x:v>
      </x:c>
    </x:row>
    <x:row r="15" ht="32" customHeight="1">
      <x:c r="A15" s="10" t="str">
        <x:v>Research classification</x:v>
      </x:c>
      <x:c r="B15" s="29" t="str">
        <x:v>People</x:v>
      </x:c>
      <x:c r="C15" s="29" t="str">
        <x:v>Share of listed</x:v>
      </x:c>
      <x:c r="D15" s="23"/>
      <x:c r="E15" s="23"/>
      <x:c r="F15" s="23"/>
      <x:c r="G15" s="23"/>
      <x:c r="H15" s="14"/>
      <x:c r="I15" s="14"/>
      <x:c r="J15" s="14"/>
      <x:c r="K15" s="14"/>
      <x:c r="L15" s="14"/>
      <x:c r="M15" s="14"/>
      <x:c r="N15" s="14"/>
      <x:c r="P15" s="1"/>
      <x:c r="Q15" s="1"/>
    </x:row>
    <x:row r="16" ht="23" customHeight="1">
      <x:c r="A16" s="14" t="str">
        <x:v>Political</x:v>
      </x:c>
      <x:c r="B16" s="23" t="n">
        <x:f>COUNTIFS('Faculty'!$T$6:$T$269,"Yes",'Faculty'!$E$6:$E$269,"Yes")</x:f>
        <x:v>183</x:v>
      </x:c>
      <x:c r="C16" s="24" t="n">
        <x:f>B16/$B$19</x:f>
        <x:v>0.7625</x:v>
      </x:c>
      <x:c r="D16" s="23"/>
      <x:c r="E16" s="23"/>
      <x:c r="F16" s="23"/>
      <x:c r="G16" s="23"/>
      <x:c r="H16" s="14"/>
      <x:c r="I16" s="14"/>
      <x:c r="J16" s="14"/>
      <x:c r="K16" s="14"/>
      <x:c r="L16" s="14"/>
      <x:c r="M16" s="14"/>
      <x:c r="N16" s="14"/>
      <x:c r="P16" s="1"/>
      <x:c r="Q16" s="1"/>
    </x:row>
    <x:row r="17" ht="23" customHeight="1">
      <x:c r="A17" s="14" t="str">
        <x:v>No political research identified</x:v>
      </x:c>
      <x:c r="B17" s="23" t="n">
        <x:f>COUNTIFS('Faculty'!$T$6:$T$269,"Yes",'Faculty'!$E$6:$E$269,"No")</x:f>
        <x:v>57</x:v>
      </x:c>
      <x:c r="C17" s="24" t="n">
        <x:f>B17/$B$19</x:f>
        <x:v>0.2375</x:v>
      </x:c>
      <x:c r="D17" s="23"/>
      <x:c r="E17" s="23"/>
      <x:c r="F17" s="23"/>
      <x:c r="G17" s="23"/>
      <x:c r="H17" s="14"/>
      <x:c r="I17" s="14"/>
      <x:c r="J17" s="14"/>
      <x:c r="K17" s="14"/>
      <x:c r="L17" s="14"/>
      <x:c r="M17" s="14"/>
      <x:c r="N17" s="14"/>
      <x:c r="P17" s="1"/>
      <x:c r="Q17" s="1"/>
    </x:row>
    <x:row r="18" ht="23" customHeight="1">
      <x:c r="A18" s="14" t="str">
        <x:v>Listed but not classifiable</x:v>
      </x:c>
      <x:c r="B18" s="23" t="n">
        <x:f>B7-SUM(B16:B17)</x:f>
        <x:v>0</x:v>
      </x:c>
      <x:c r="C18" s="24" t="n">
        <x:f>B18/$B$19</x:f>
        <x:v>0</x:v>
      </x:c>
      <x:c r="D18" s="23"/>
      <x:c r="E18" s="23"/>
      <x:c r="F18" s="23"/>
      <x:c r="G18" s="23"/>
      <x:c r="H18" s="14"/>
      <x:c r="I18" s="14"/>
      <x:c r="J18" s="14"/>
      <x:c r="K18" s="14"/>
      <x:c r="L18" s="14"/>
      <x:c r="M18" s="14"/>
      <x:c r="N18" s="14"/>
      <x:c r="P18" s="1"/>
      <x:c r="Q18" s="1"/>
    </x:row>
    <x:row r="19" ht="23" customHeight="1">
      <x:c r="A19" s="31" t="str">
        <x:v>People with research listed</x:v>
      </x:c>
      <x:c r="B19" s="32" t="n">
        <x:f>B7</x:f>
        <x:v>240</x:v>
      </x:c>
      <x:c r="C19" s="33" t="n">
        <x:f>SUM(C16:C18)</x:f>
        <x:v>1</x:v>
      </x:c>
      <x:c r="D19" s="23"/>
      <x:c r="E19" s="23"/>
      <x:c r="F19" s="23"/>
      <x:c r="G19" s="23"/>
      <x:c r="H19" s="14"/>
      <x:c r="I19" s="14"/>
      <x:c r="J19" s="14"/>
      <x:c r="K19" s="14"/>
      <x:c r="L19" s="14"/>
      <x:c r="M19" s="14"/>
      <x:c r="N19" s="14"/>
      <x:c r="P19" s="1"/>
      <x:c r="Q19" s="1"/>
    </x:row>
    <x:row r="20" ht="23" customHeight="1">
      <x:c r="A20" s="14"/>
      <x:c r="B20" s="23"/>
      <x:c r="C20" s="23"/>
      <x:c r="D20" s="23"/>
      <x:c r="E20" s="23"/>
      <x:c r="F20" s="23"/>
      <x:c r="G20" s="23"/>
      <x:c r="H20" s="14"/>
      <x:c r="I20" s="14"/>
      <x:c r="J20" s="14"/>
      <x:c r="K20" s="14"/>
      <x:c r="L20" s="14"/>
      <x:c r="M20" s="14"/>
      <x:c r="N20" s="14"/>
      <x:c r="P20" s="1"/>
      <x:c r="Q20" s="1"/>
    </x:row>
    <x:row r="21" ht="28" customHeight="1">
      <x:c r="A21" s="7" t="str">
        <x:v>Political research addresses government, power, law, rights, war, national identity, economic or social systems, hierarchy, or social change. Classification follows the substance of the work, not keyword presence.</x:v>
      </x:c>
      <x:c r="B21" s="27"/>
      <x:c r="C21" s="27"/>
      <x:c r="D21" s="27"/>
      <x:c r="E21" s="27"/>
      <x:c r="F21" s="27"/>
      <x:c r="G21" s="27"/>
      <x:c r="H21" s="14"/>
      <x:c r="I21" s="14"/>
      <x:c r="J21" s="14"/>
      <x:c r="K21" s="14"/>
      <x:c r="L21" s="14"/>
      <x:c r="M21" s="14"/>
      <x:c r="N21" s="14"/>
      <x:c r="P21" s="1"/>
      <x:c r="Q21" s="1"/>
    </x:row>
    <x:row r="22" ht="28" customHeight="1">
      <x:c r="A22" s="7"/>
      <x:c r="B22" s="27"/>
      <x:c r="C22" s="27"/>
      <x:c r="D22" s="27"/>
      <x:c r="E22" s="27"/>
      <x:c r="F22" s="27"/>
      <x:c r="G22" s="27"/>
      <x:c r="H22" s="14"/>
      <x:c r="I22" s="14"/>
      <x:c r="J22" s="14"/>
      <x:c r="K22" s="14"/>
      <x:c r="L22" s="14"/>
      <x:c r="M22" s="14"/>
      <x:c r="N22" s="14"/>
      <x:c r="P22" s="1"/>
      <x:c r="Q22" s="1"/>
    </x:row>
    <x:row r="23" ht="23" customHeight="1">
      <x:c r="A23" s="14"/>
      <x:c r="B23" s="23"/>
      <x:c r="C23" s="23"/>
      <x:c r="D23" s="23"/>
      <x:c r="E23" s="23"/>
      <x:c r="F23" s="23"/>
      <x:c r="G23" s="23"/>
      <x:c r="H23" s="14"/>
      <x:c r="I23" s="14"/>
      <x:c r="J23" s="14"/>
      <x:c r="K23" s="14"/>
      <x:c r="L23" s="14"/>
      <x:c r="M23" s="14"/>
      <x:c r="N23" s="14"/>
      <x:c r="P23" s="1"/>
      <x:c r="Q23" s="1"/>
    </x:row>
    <x:row r="24" ht="27" customHeight="1">
      <x:c r="A24" s="16" t="str">
        <x:v>3. WHICH DIRECTION DO THE POLITICAL ARGUMENTS FAVOR?</x:v>
      </x:c>
      <x:c r="B24" s="28"/>
      <x:c r="C24" s="28"/>
      <x:c r="D24" s="28"/>
      <x:c r="E24" s="28"/>
      <x:c r="F24" s="28"/>
      <x:c r="G24" s="28"/>
      <x:c r="H24" s="14"/>
      <x:c r="I24" s="14"/>
      <x:c r="J24" s="14"/>
      <x:c r="K24" s="14"/>
      <x:c r="L24" s="14"/>
      <x:c r="M24" s="14"/>
      <x:c r="N24" s="14"/>
      <x:c r="P24" s="1"/>
      <x:c r="Q24" s="1"/>
    </x:row>
    <x:row r="25" ht="48" customHeight="1">
      <x:c r="A25" s="10" t="str">
        <x:v>Direction of research</x:v>
      </x:c>
      <x:c r="B25" s="29" t="str">
        <x:v>People</x:v>
      </x:c>
      <x:c r="C25" s="29" t="str">
        <x:v>Share of political</x:v>
      </x:c>
      <x:c r="D25" s="29" t="str">
        <x:v>Share of established</x:v>
      </x:c>
      <x:c r="E25" s="23"/>
      <x:c r="F25" s="23"/>
      <x:c r="G25" s="23"/>
      <x:c r="H25" s="14"/>
      <x:c r="I25" s="14"/>
      <x:c r="J25" s="14"/>
      <x:c r="K25" s="14"/>
      <x:c r="L25" s="14"/>
      <x:c r="M25" s="14"/>
      <x:c r="N25" s="14"/>
      <x:c r="P25" s="1"/>
      <x:c r="Q25" s="1"/>
    </x:row>
    <x:row r="26" ht="23" customHeight="1">
      <x:c r="A26" s="14" t="str">
        <x:v>Left-sympathetic</x:v>
      </x:c>
      <x:c r="B26" s="23" t="n">
        <x:f>COUNTIFS('Faculty'!$E$6:$E$269,"Yes",'Faculty'!$W$6:$W$269,A26)</x:f>
        <x:v>152</x:v>
      </x:c>
      <x:c r="C26" s="24" t="n">
        <x:f>B26/$B$30</x:f>
        <x:v>0.8306010928961749</x:v>
      </x:c>
      <x:c r="D26" s="24" t="n">
        <x:f>IF(SUM($B$26:$B$28)=0,"n.a.",B26/SUM($B$26:$B$28))</x:f>
        <x:v>0.9934640522875817</x:v>
      </x:c>
      <x:c r="E26" s="23"/>
      <x:c r="F26" s="23"/>
      <x:c r="G26" s="23"/>
      <x:c r="H26" s="14"/>
      <x:c r="I26" s="14"/>
      <x:c r="J26" s="14"/>
      <x:c r="K26" s="14"/>
      <x:c r="L26" s="14"/>
      <x:c r="M26" s="14"/>
      <x:c r="N26" s="14"/>
      <x:c r="P26" s="1"/>
      <x:c r="Q26" s="1"/>
    </x:row>
    <x:row r="27" ht="23" customHeight="1">
      <x:c r="A27" s="14" t="str">
        <x:v>Right-sympathetic</x:v>
      </x:c>
      <x:c r="B27" s="23" t="n">
        <x:f>COUNTIFS('Faculty'!$E$6:$E$269,"Yes",'Faculty'!$W$6:$W$269,A27)</x:f>
        <x:v>1</x:v>
      </x:c>
      <x:c r="C27" s="24" t="n">
        <x:f>B27/$B$30</x:f>
        <x:v>0.00546448087431694</x:v>
      </x:c>
      <x:c r="D27" s="24" t="n">
        <x:f>IF(SUM($B$26:$B$28)=0,"n.a.",B27/SUM($B$26:$B$28))</x:f>
        <x:v>0.006535947712418301</x:v>
      </x:c>
      <x:c r="E27" s="23"/>
      <x:c r="F27" s="23"/>
      <x:c r="G27" s="23"/>
      <x:c r="H27" s="14"/>
      <x:c r="I27" s="14"/>
      <x:c r="J27" s="14"/>
      <x:c r="K27" s="14"/>
      <x:c r="L27" s="14"/>
      <x:c r="M27" s="14"/>
      <x:c r="N27" s="14"/>
      <x:c r="P27" s="1"/>
      <x:c r="Q27" s="1"/>
    </x:row>
    <x:row r="28" ht="23" customHeight="1">
      <x:c r="A28" s="14" t="str">
        <x:v>Mixed</x:v>
      </x:c>
      <x:c r="B28" s="23" t="n">
        <x:f>COUNTIFS('Faculty'!$E$6:$E$269,"Yes",'Faculty'!$W$6:$W$269,A28)</x:f>
        <x:v>0</x:v>
      </x:c>
      <x:c r="C28" s="24" t="n">
        <x:f>B28/$B$30</x:f>
        <x:v>0</x:v>
      </x:c>
      <x:c r="D28" s="24" t="n">
        <x:f>IF(SUM($B$26:$B$28)=0,"n.a.",B28/SUM($B$26:$B$28))</x:f>
        <x:v>0</x:v>
      </x:c>
      <x:c r="E28" s="23"/>
      <x:c r="F28" s="23"/>
      <x:c r="G28" s="23"/>
      <x:c r="H28" s="14"/>
      <x:c r="I28" s="14"/>
      <x:c r="J28" s="14"/>
      <x:c r="K28" s="14"/>
      <x:c r="L28" s="14"/>
      <x:c r="M28" s="14"/>
      <x:c r="N28" s="14"/>
      <x:c r="P28" s="1"/>
      <x:c r="Q28" s="1"/>
    </x:row>
    <x:row r="29" ht="23" customHeight="1">
      <x:c r="A29" s="14" t="str">
        <x:v>Not established</x:v>
      </x:c>
      <x:c r="B29" s="23" t="n">
        <x:f>COUNTIFS('Faculty'!$E$6:$E$269,"Yes",'Faculty'!$W$6:$W$269,A29)</x:f>
        <x:v>30</x:v>
      </x:c>
      <x:c r="C29" s="24" t="n">
        <x:f>B29/$B$30</x:f>
        <x:v>0.16393442622950818</x:v>
      </x:c>
      <x:c r="D29" s="24"/>
      <x:c r="E29" s="23"/>
      <x:c r="F29" s="23"/>
      <x:c r="G29" s="23"/>
      <x:c r="H29" s="14"/>
      <x:c r="I29" s="14"/>
      <x:c r="J29" s="14"/>
      <x:c r="K29" s="14"/>
      <x:c r="L29" s="14"/>
      <x:c r="M29" s="14"/>
      <x:c r="N29" s="14"/>
      <x:c r="P29" s="1"/>
      <x:c r="Q29" s="1"/>
    </x:row>
    <x:row r="30" ht="23" customHeight="1">
      <x:c r="A30" s="31" t="str">
        <x:v>All political research entries</x:v>
      </x:c>
      <x:c r="B30" s="32" t="n">
        <x:f>SUM(B26:B29)</x:f>
        <x:v>183</x:v>
      </x:c>
      <x:c r="C30" s="33" t="n">
        <x:f>SUM(C26:C29)</x:f>
        <x:v>1</x:v>
      </x:c>
      <x:c r="D30" s="33"/>
      <x:c r="E30" s="23"/>
      <x:c r="F30" s="23"/>
      <x:c r="G30" s="23"/>
      <x:c r="H30" s="14"/>
      <x:c r="I30" s="14"/>
      <x:c r="J30" s="14"/>
      <x:c r="K30" s="14"/>
      <x:c r="L30" s="14"/>
      <x:c r="M30" s="14"/>
      <x:c r="N30" s="14"/>
      <x:c r="P30" s="1"/>
      <x:c r="Q30" s="1"/>
    </x:row>
    <x:row r="31" ht="23" customHeight="1">
      <x:c r="A31" s="14"/>
      <x:c r="B31" s="23"/>
      <x:c r="C31" s="23"/>
      <x:c r="D31" s="23"/>
      <x:c r="E31" s="23"/>
      <x:c r="F31" s="23"/>
      <x:c r="G31" s="23"/>
      <x:c r="H31" s="14"/>
      <x:c r="I31" s="14"/>
      <x:c r="J31" s="14"/>
      <x:c r="K31" s="14"/>
      <x:c r="L31" s="14"/>
      <x:c r="M31" s="14"/>
      <x:c r="N31" s="14"/>
    </x:row>
    <x:row r="32" ht="28" customHeight="1">
      <x:c r="A32" s="7" t="str">
        <x:v>All 102 formerly unresolved entries were revisited: 72 now Left-sympathetic; 30 remain unestablished (13 limited argument access; 17 no clear Left/Right direction in the reviewed argument). See Direction audit.</x:v>
      </x:c>
      <x:c r="B32" s="27"/>
      <x:c r="C32" s="27"/>
      <x:c r="D32" s="27"/>
      <x:c r="E32" s="27"/>
      <x:c r="F32" s="27"/>
      <x:c r="G32" s="27"/>
      <x:c r="H32" s="14"/>
      <x:c r="I32" s="14"/>
      <x:c r="J32" s="14"/>
      <x:c r="K32" s="14"/>
      <x:c r="L32" s="14"/>
      <x:c r="M32" s="14"/>
      <x:c r="N32" s="14"/>
    </x:row>
    <x:row r="33" ht="28" customHeight="1">
      <x:c r="A33" s="7"/>
      <x:c r="B33" s="27"/>
      <x:c r="C33" s="27"/>
      <x:c r="D33" s="27"/>
      <x:c r="E33" s="27"/>
      <x:c r="F33" s="27"/>
      <x:c r="G33" s="27"/>
      <x:c r="H33" s="14"/>
      <x:c r="I33" s="14"/>
      <x:c r="J33" s="14"/>
      <x:c r="K33" s="14"/>
      <x:c r="L33" s="14"/>
      <x:c r="M33" s="14"/>
      <x:c r="N33" s="14"/>
    </x:row>
    <x:row r="34" ht="23" customHeight="1">
      <x:c r="A34" s="14"/>
      <x:c r="B34" s="23"/>
      <x:c r="C34" s="23"/>
      <x:c r="D34" s="23"/>
      <x:c r="E34" s="23"/>
      <x:c r="F34" s="23"/>
      <x:c r="G34" s="23"/>
      <x:c r="H34" s="14"/>
      <x:c r="I34" s="14"/>
      <x:c r="J34" s="14"/>
      <x:c r="K34" s="14"/>
      <x:c r="L34" s="14"/>
      <x:c r="M34" s="14"/>
      <x:c r="N34" s="14"/>
    </x:row>
    <x:row r="35" ht="27" customHeight="1">
      <x:c r="A35" s="16" t="str">
        <x:v>DIRECTORY COVERAGE • NARROWER SOURCE MEASURE</x:v>
      </x:c>
      <x:c r="B35" s="28"/>
      <x:c r="C35" s="28"/>
      <x:c r="D35" s="28"/>
      <x:c r="E35" s="28"/>
      <x:c r="F35" s="28"/>
      <x:c r="G35" s="28"/>
      <x:c r="H35" s="14"/>
      <x:c r="I35" s="14"/>
      <x:c r="J35" s="14"/>
      <x:c r="K35" s="14"/>
      <x:c r="L35" s="14"/>
      <x:c r="M35" s="14"/>
      <x:c r="N35" s="14"/>
    </x:row>
    <x:row r="36" ht="32" customHeight="1">
      <x:c r="A36" s="10" t="str">
        <x:v>UCSC directory research information</x:v>
      </x:c>
      <x:c r="B36" s="29" t="str">
        <x:v>People</x:v>
      </x:c>
      <x:c r="C36" s="29" t="str">
        <x:v>Share of all</x:v>
      </x:c>
      <x:c r="D36" s="23"/>
      <x:c r="E36" s="23"/>
      <x:c r="F36" s="23"/>
      <x:c r="G36" s="23"/>
      <x:c r="H36" s="14"/>
      <x:c r="I36" s="14"/>
      <x:c r="J36" s="14"/>
      <x:c r="K36" s="14"/>
      <x:c r="L36" s="14"/>
      <x:c r="M36" s="14"/>
      <x:c r="N36" s="14"/>
    </x:row>
    <x:row r="37" ht="23" customHeight="1">
      <x:c r="A37" s="14" t="str">
        <x:v>Present in directory</x:v>
      </x:c>
      <x:c r="B37" s="23" t="n">
        <x:f>COUNTIFS('Faculty'!$U$6:$U$269,"Yes")</x:f>
        <x:v>211</x:v>
      </x:c>
      <x:c r="C37" s="24" t="n">
        <x:f>B37/$B$39</x:f>
        <x:v>0.7992424242424242</x:v>
      </x:c>
      <x:c r="D37" s="23"/>
      <x:c r="E37" s="23"/>
      <x:c r="F37" s="23"/>
      <x:c r="G37" s="23"/>
      <x:c r="H37" s="14"/>
      <x:c r="I37" s="14"/>
      <x:c r="J37" s="14"/>
      <x:c r="K37" s="14"/>
      <x:c r="L37" s="14"/>
      <x:c r="M37" s="14"/>
      <x:c r="N37" s="14"/>
    </x:row>
    <x:row r="38" ht="23" customHeight="1">
      <x:c r="A38" s="14" t="str">
        <x:v>Absent from directory</x:v>
      </x:c>
      <x:c r="B38" s="23" t="n">
        <x:f>COUNTIFS('Faculty'!$U$6:$U$269,"No")</x:f>
        <x:v>53</x:v>
      </x:c>
      <x:c r="C38" s="24" t="n">
        <x:f>B38/$B$39</x:f>
        <x:v>0.20075757575757575</x:v>
      </x:c>
      <x:c r="D38" s="23"/>
      <x:c r="E38" s="23"/>
      <x:c r="F38" s="23"/>
      <x:c r="G38" s="23"/>
      <x:c r="H38" s="14"/>
      <x:c r="I38" s="14"/>
      <x:c r="J38" s="14"/>
      <x:c r="K38" s="14"/>
      <x:c r="L38" s="14"/>
      <x:c r="M38" s="14"/>
      <x:c r="N38" s="14"/>
    </x:row>
    <x:row r="39" ht="23" customHeight="1">
      <x:c r="A39" s="31" t="str">
        <x:v>All listed people</x:v>
      </x:c>
      <x:c r="B39" s="32" t="n">
        <x:f>B9</x:f>
        <x:v>264</x:v>
      </x:c>
      <x:c r="C39" s="33" t="n">
        <x:f>SUM(C37:C38)</x:f>
        <x:v>1</x:v>
      </x:c>
      <x:c r="D39" s="23"/>
      <x:c r="E39" s="23"/>
      <x:c r="F39" s="23"/>
      <x:c r="G39" s="23"/>
      <x:c r="H39" s="14"/>
      <x:c r="I39" s="14"/>
      <x:c r="J39" s="14"/>
      <x:c r="K39" s="14"/>
      <x:c r="L39" s="14"/>
      <x:c r="M39" s="14"/>
      <x:c r="N39" s="14"/>
    </x:row>
    <x:row r="40" ht="23" customHeight="1">
      <x:c r="A40" s="14"/>
      <x:c r="B40" s="23"/>
      <x:c r="C40" s="23"/>
      <x:c r="D40" s="23"/>
      <x:c r="E40" s="23"/>
      <x:c r="F40" s="23"/>
      <x:c r="G40" s="23"/>
      <x:c r="H40" s="14"/>
      <x:c r="I40" s="14"/>
      <x:c r="J40" s="14"/>
      <x:c r="K40" s="14"/>
      <x:c r="L40" s="14"/>
      <x:c r="M40" s="14"/>
      <x:c r="N40" s="14"/>
    </x:row>
    <x:row r="41" ht="23" customHeight="1">
      <x:c r="A41" s="14"/>
      <x:c r="B41" s="23"/>
      <x:c r="C41" s="23"/>
      <x:c r="D41" s="23"/>
      <x:c r="E41" s="23"/>
      <x:c r="F41" s="23"/>
      <x:c r="G41" s="23"/>
      <x:c r="H41" s="14"/>
      <x:c r="I41" s="14"/>
      <x:c r="J41" s="14"/>
      <x:c r="K41" s="14"/>
      <x:c r="L41" s="14"/>
      <x:c r="M41" s="14"/>
      <x:c r="N41" s="14"/>
    </x:row>
    <x:row r="42" ht="27" customHeight="1">
      <x:c r="A42" s="16" t="str">
        <x:v>NON-EMERITUS PROFESSORIATE BY RANK</x:v>
      </x:c>
      <x:c r="B42" s="28"/>
      <x:c r="C42" s="28"/>
      <x:c r="D42" s="28"/>
      <x:c r="E42" s="28"/>
      <x:c r="F42" s="28"/>
      <x:c r="G42" s="28"/>
      <x:c r="H42" s="14"/>
      <x:c r="I42" s="14"/>
      <x:c r="J42" s="14"/>
      <x:c r="K42" s="14"/>
      <x:c r="L42" s="14"/>
      <x:c r="M42" s="14"/>
      <x:c r="N42" s="14"/>
    </x:row>
    <x:row r="43" ht="44" customHeight="1">
      <x:c r="A43" s="10" t="str">
        <x:v>Rank</x:v>
      </x:c>
      <x:c r="B43" s="29" t="str">
        <x:v>People</x:v>
      </x:c>
      <x:c r="C43" s="29" t="str">
        <x:v>Political</x:v>
      </x:c>
      <x:c r="D43" s="29" t="str">
        <x:v>No</x:v>
      </x:c>
      <x:c r="E43" s="29" t="str">
        <x:v>Unclassified</x:v>
      </x:c>
      <x:c r="F43" s="29" t="str">
        <x:v>Political / listed</x:v>
      </x:c>
      <x:c r="G43" s="23"/>
      <x:c r="H43" s="14"/>
      <x:c r="I43" s="14"/>
      <x:c r="J43" s="14"/>
      <x:c r="K43" s="14"/>
      <x:c r="L43" s="14"/>
      <x:c r="M43" s="14"/>
      <x:c r="N43" s="14"/>
    </x:row>
    <x:row r="44" ht="23" customHeight="1">
      <x:c r="A44" s="14" t="str">
        <x:v>Assistant</x:v>
      </x:c>
      <x:c r="B44" s="23" t="n">
        <x:f>COUNTIFS('Faculty'!$B$6:$B$269,A44,'Faculty'!$F$6:$F$269,"Current professoriate")</x:f>
        <x:v>16</x:v>
      </x:c>
      <x:c r="C44" s="23" t="n">
        <x:f>COUNTIFS('Faculty'!$B$6:$B$269,A44,'Faculty'!$F$6:$F$269,"Current professoriate",'Faculty'!$E$6:$E$269,"Yes")</x:f>
        <x:v>11</x:v>
      </x:c>
      <x:c r="D44" s="23" t="n">
        <x:f>COUNTIFS('Faculty'!$B$6:$B$269,A44,'Faculty'!$F$6:$F$269,"Current professoriate",'Faculty'!$E$6:$E$269,"No")</x:f>
        <x:v>5</x:v>
      </x:c>
      <x:c r="E44" s="23" t="n">
        <x:f>B44-SUM(C44:D44)</x:f>
        <x:v>0</x:v>
      </x:c>
      <x:c r="F44" s="24" t="n">
        <x:f>IF(SUM(C44:D44)=0,"n.a.",C44/SUM(C44:D44))</x:f>
        <x:v>0.6875</x:v>
      </x:c>
      <x:c r="G44" s="23"/>
      <x:c r="H44" s="14"/>
      <x:c r="I44" s="14"/>
      <x:c r="J44" s="14"/>
      <x:c r="K44" s="14"/>
      <x:c r="L44" s="14"/>
      <x:c r="M44" s="14"/>
      <x:c r="N44" s="14"/>
    </x:row>
    <x:row r="45" ht="23" customHeight="1">
      <x:c r="A45" s="14" t="str">
        <x:v>Associate</x:v>
      </x:c>
      <x:c r="B45" s="23" t="n">
        <x:f>COUNTIFS('Faculty'!$B$6:$B$269,A45,'Faculty'!$F$6:$F$269,"Current professoriate")</x:f>
        <x:v>38</x:v>
      </x:c>
      <x:c r="C45" s="23" t="n">
        <x:f>COUNTIFS('Faculty'!$B$6:$B$269,A45,'Faculty'!$F$6:$F$269,"Current professoriate",'Faculty'!$E$6:$E$269,"Yes")</x:f>
        <x:v>33</x:v>
      </x:c>
      <x:c r="D45" s="23" t="n">
        <x:f>COUNTIFS('Faculty'!$B$6:$B$269,A45,'Faculty'!$F$6:$F$269,"Current professoriate",'Faculty'!$E$6:$E$269,"No")</x:f>
        <x:v>5</x:v>
      </x:c>
      <x:c r="E45" s="23" t="n">
        <x:f>B45-SUM(C45:D45)</x:f>
        <x:v>0</x:v>
      </x:c>
      <x:c r="F45" s="24" t="n">
        <x:f>IF(SUM(C45:D45)=0,"n.a.",C45/SUM(C45:D45))</x:f>
        <x:v>0.868421052631579</x:v>
      </x:c>
      <x:c r="G45" s="23"/>
      <x:c r="H45" s="14"/>
      <x:c r="I45" s="14"/>
      <x:c r="J45" s="14"/>
      <x:c r="K45" s="14"/>
      <x:c r="L45" s="14"/>
      <x:c r="M45" s="14"/>
      <x:c r="N45" s="14"/>
    </x:row>
    <x:row r="46" ht="23" customHeight="1">
      <x:c r="A46" s="14" t="str">
        <x:v>Full</x:v>
      </x:c>
      <x:c r="B46" s="23" t="n">
        <x:f>COUNTIFS('Faculty'!$B$6:$B$269,A46,'Faculty'!$F$6:$F$269,"Current professoriate")</x:f>
        <x:v>52</x:v>
      </x:c>
      <x:c r="C46" s="23" t="n">
        <x:f>COUNTIFS('Faculty'!$B$6:$B$269,A46,'Faculty'!$F$6:$F$269,"Current professoriate",'Faculty'!$E$6:$E$269,"Yes")</x:f>
        <x:v>38</x:v>
      </x:c>
      <x:c r="D46" s="23" t="n">
        <x:f>COUNTIFS('Faculty'!$B$6:$B$269,A46,'Faculty'!$F$6:$F$269,"Current professoriate",'Faculty'!$E$6:$E$269,"No")</x:f>
        <x:v>14</x:v>
      </x:c>
      <x:c r="E46" s="23" t="n">
        <x:f>B46-SUM(C46:D46)</x:f>
        <x:v>0</x:v>
      </x:c>
      <x:c r="F46" s="24" t="n">
        <x:f>IF(SUM(C46:D46)=0,"n.a.",C46/SUM(C46:D46))</x:f>
        <x:v>0.7307692307692307</x:v>
      </x:c>
      <x:c r="G46" s="23"/>
      <x:c r="H46" s="14"/>
      <x:c r="I46" s="14"/>
      <x:c r="J46" s="14"/>
      <x:c r="K46" s="14"/>
      <x:c r="L46" s="14"/>
      <x:c r="M46" s="14"/>
      <x:c r="N46" s="14"/>
    </x:row>
    <x:row r="47" ht="23" customHeight="1">
      <x:c r="A47" s="31" t="str">
        <x:v>Total</x:v>
      </x:c>
      <x:c r="B47" s="32" t="n">
        <x:f>SUM(B44:B46)</x:f>
        <x:v>106</x:v>
      </x:c>
      <x:c r="C47" s="32" t="n">
        <x:f>SUM(C44:C46)</x:f>
        <x:v>82</x:v>
      </x:c>
      <x:c r="D47" s="32" t="n">
        <x:f>SUM(D44:D46)</x:f>
        <x:v>24</x:v>
      </x:c>
      <x:c r="E47" s="32" t="n">
        <x:f>SUM(E44:E46)</x:f>
        <x:v>0</x:v>
      </x:c>
      <x:c r="F47" s="33" t="n">
        <x:f>C47/SUM(C47:D47)</x:f>
        <x:v>0.7735849056603774</x:v>
      </x:c>
      <x:c r="G47" s="23"/>
      <x:c r="H47" s="14"/>
      <x:c r="I47" s="14"/>
      <x:c r="J47" s="14"/>
      <x:c r="K47" s="14"/>
      <x:c r="L47" s="14"/>
      <x:c r="M47" s="14"/>
      <x:c r="N47" s="14"/>
    </x:row>
    <x:row r="48" ht="28" customHeight="1">
      <x:c r="A48" s="7" t="str">
        <x:v>Rank is a career-stage measure. Age and hiring-year data were not collected.</x:v>
      </x:c>
      <x:c r="B48" s="27"/>
      <x:c r="C48" s="27"/>
      <x:c r="D48" s="27"/>
      <x:c r="E48" s="27"/>
      <x:c r="F48" s="27"/>
      <x:c r="G48" s="27"/>
      <x:c r="H48" s="14"/>
      <x:c r="I48" s="14"/>
      <x:c r="J48" s="14"/>
      <x:c r="K48" s="14"/>
      <x:c r="L48" s="14"/>
      <x:c r="M48" s="14"/>
      <x:c r="N48" s="14"/>
    </x:row>
    <x:row r="49" ht="23" customHeight="1">
      <x:c r="A49" s="14"/>
      <x:c r="B49" s="23"/>
      <x:c r="C49" s="23"/>
      <x:c r="D49" s="23"/>
      <x:c r="E49" s="23"/>
      <x:c r="F49" s="23"/>
      <x:c r="G49" s="23"/>
      <x:c r="H49" s="14"/>
      <x:c r="I49" s="14"/>
      <x:c r="J49" s="14"/>
      <x:c r="K49" s="14"/>
      <x:c r="L49" s="14"/>
      <x:c r="M49" s="14"/>
      <x:c r="N49" s="14"/>
    </x:row>
    <x:row r="50" ht="27" customHeight="1">
      <x:c r="A50" s="16" t="str">
        <x:v>BY DEPARTMENT / ANALYSIS GROUP • ALL LISTED</x:v>
      </x:c>
      <x:c r="B50" s="28"/>
      <x:c r="C50" s="28"/>
      <x:c r="D50" s="28"/>
      <x:c r="E50" s="28"/>
      <x:c r="F50" s="28"/>
      <x:c r="G50" s="28"/>
      <x:c r="H50" s="14"/>
      <x:c r="I50" s="14"/>
      <x:c r="J50" s="14"/>
      <x:c r="K50" s="14"/>
      <x:c r="L50" s="14"/>
      <x:c r="M50" s="14"/>
      <x:c r="N50" s="14"/>
    </x:row>
    <x:row r="51" ht="48" customHeight="1">
      <x:c r="A51" s="10" t="str">
        <x:v>Department / group</x:v>
      </x:c>
      <x:c r="B51" s="29" t="str">
        <x:v>People</x:v>
      </x:c>
      <x:c r="C51" s="29" t="str">
        <x:v>Not listed</x:v>
      </x:c>
      <x:c r="D51" s="29" t="str">
        <x:v>Political</x:v>
      </x:c>
      <x:c r="E51" s="29" t="str">
        <x:v>Political / listed</x:v>
      </x:c>
      <x:c r="F51" s="29" t="str">
        <x:v>Left</x:v>
      </x:c>
      <x:c r="G51" s="29" t="str">
        <x:v>Left / political</x:v>
      </x:c>
      <x:c r="H51" s="14"/>
      <x:c r="I51" s="14"/>
      <x:c r="J51" s="14"/>
      <x:c r="K51" s="14"/>
      <x:c r="L51" s="14"/>
      <x:c r="M51" s="14"/>
      <x:c r="N51" s="14"/>
    </x:row>
    <x:row r="52" ht="33" customHeight="1">
      <x:c r="A52" s="21" t="str">
        <x:v>Critical Race and Ethnic Studies</x:v>
      </x:c>
      <x:c r="B52" s="23" t="n">
        <x:f>COUNTIFS('Faculty'!$C$6:$C$269,A52)</x:f>
        <x:v>20</x:v>
      </x:c>
      <x:c r="C52" s="23" t="n">
        <x:f>COUNTIFS('Faculty'!$C$6:$C$269,A52,'Faculty'!$T$6:$T$269,"No")</x:f>
        <x:v>0</x:v>
      </x:c>
      <x:c r="D52" s="23" t="n">
        <x:f>COUNTIFS('Faculty'!$C$6:$C$269,A52,'Faculty'!$E$6:$E$269,"Yes")</x:f>
        <x:v>20</x:v>
      </x:c>
      <x:c r="E52" s="24" t="n">
        <x:f>IF(B52=C52,"n.a.",D52/(B52-C52))</x:f>
        <x:v>1</x:v>
      </x:c>
      <x:c r="F52" s="23" t="n">
        <x:f>COUNTIFS('Faculty'!$C$6:$C$269,A52,'Faculty'!$E$6:$E$269,"Yes",'Faculty'!$W$6:$W$269,"Left-sympathetic")</x:f>
        <x:v>19</x:v>
      </x:c>
      <x:c r="G52" s="24" t="n">
        <x:f>IF(D52=0,"n.a.",F52/D52)</x:f>
        <x:v>0.95</x:v>
      </x:c>
      <x:c r="H52" s="14"/>
      <x:c r="I52" s="14"/>
      <x:c r="J52" s="14"/>
      <x:c r="K52" s="14"/>
      <x:c r="L52" s="14"/>
      <x:c r="M52" s="14"/>
      <x:c r="N52" s="14"/>
    </x:row>
    <x:row r="53" ht="33" customHeight="1">
      <x:c r="A53" s="21" t="str">
        <x:v>Feminist Studies</x:v>
      </x:c>
      <x:c r="B53" s="23" t="n">
        <x:f>COUNTIFS('Faculty'!$C$6:$C$269,A53)</x:f>
        <x:v>3</x:v>
      </x:c>
      <x:c r="C53" s="23" t="n">
        <x:f>COUNTIFS('Faculty'!$C$6:$C$269,A53,'Faculty'!$T$6:$T$269,"No")</x:f>
        <x:v>0</x:v>
      </x:c>
      <x:c r="D53" s="23" t="n">
        <x:f>COUNTIFS('Faculty'!$C$6:$C$269,A53,'Faculty'!$E$6:$E$269,"Yes")</x:f>
        <x:v>3</x:v>
      </x:c>
      <x:c r="E53" s="24" t="n">
        <x:f>IF(B53=C53,"n.a.",D53/(B53-C53))</x:f>
        <x:v>1</x:v>
      </x:c>
      <x:c r="F53" s="23" t="n">
        <x:f>COUNTIFS('Faculty'!$C$6:$C$269,A53,'Faculty'!$E$6:$E$269,"Yes",'Faculty'!$W$6:$W$269,"Left-sympathetic")</x:f>
        <x:v>3</x:v>
      </x:c>
      <x:c r="G53" s="24" t="n">
        <x:f>IF(D53=0,"n.a.",F53/D53)</x:f>
        <x:v>1</x:v>
      </x:c>
      <x:c r="H53" s="14"/>
      <x:c r="I53" s="14"/>
      <x:c r="J53" s="14"/>
      <x:c r="K53" s="14"/>
      <x:c r="L53" s="14"/>
      <x:c r="M53" s="14"/>
      <x:c r="N53" s="14"/>
    </x:row>
    <x:row r="54" ht="33" customHeight="1">
      <x:c r="A54" s="21" t="str">
        <x:v>History</x:v>
      </x:c>
      <x:c r="B54" s="23" t="n">
        <x:f>COUNTIFS('Faculty'!$C$6:$C$269,A54)</x:f>
        <x:v>47</x:v>
      </x:c>
      <x:c r="C54" s="23" t="n">
        <x:f>COUNTIFS('Faculty'!$C$6:$C$269,A54,'Faculty'!$T$6:$T$269,"No")</x:f>
        <x:v>0</x:v>
      </x:c>
      <x:c r="D54" s="23" t="n">
        <x:f>COUNTIFS('Faculty'!$C$6:$C$269,A54,'Faculty'!$E$6:$E$269,"Yes")</x:f>
        <x:v>45</x:v>
      </x:c>
      <x:c r="E54" s="24" t="n">
        <x:f>IF(B54=C54,"n.a.",D54/(B54-C54))</x:f>
        <x:v>0.9574468085106383</x:v>
      </x:c>
      <x:c r="F54" s="23" t="n">
        <x:f>COUNTIFS('Faculty'!$C$6:$C$269,A54,'Faculty'!$E$6:$E$269,"Yes",'Faculty'!$W$6:$W$269,"Left-sympathetic")</x:f>
        <x:v>38</x:v>
      </x:c>
      <x:c r="G54" s="24" t="n">
        <x:f>IF(D54=0,"n.a.",F54/D54)</x:f>
        <x:v>0.8444444444444444</x:v>
      </x:c>
      <x:c r="H54" s="14"/>
      <x:c r="I54" s="14"/>
      <x:c r="J54" s="14"/>
      <x:c r="K54" s="14"/>
      <x:c r="L54" s="14"/>
      <x:c r="M54" s="14"/>
      <x:c r="N54" s="14"/>
    </x:row>
    <x:row r="55" ht="33" customHeight="1">
      <x:c r="A55" s="21" t="str">
        <x:v>History of Consciousness</x:v>
      </x:c>
      <x:c r="B55" s="23" t="n">
        <x:f>COUNTIFS('Faculty'!$C$6:$C$269,A55)</x:f>
        <x:v>15</x:v>
      </x:c>
      <x:c r="C55" s="23" t="n">
        <x:f>COUNTIFS('Faculty'!$C$6:$C$269,A55,'Faculty'!$T$6:$T$269,"No")</x:f>
        <x:v>0</x:v>
      </x:c>
      <x:c r="D55" s="23" t="n">
        <x:f>COUNTIFS('Faculty'!$C$6:$C$269,A55,'Faculty'!$E$6:$E$269,"Yes")</x:f>
        <x:v>15</x:v>
      </x:c>
      <x:c r="E55" s="24" t="n">
        <x:f>IF(B55=C55,"n.a.",D55/(B55-C55))</x:f>
        <x:v>1</x:v>
      </x:c>
      <x:c r="F55" s="23" t="n">
        <x:f>COUNTIFS('Faculty'!$C$6:$C$269,A55,'Faculty'!$E$6:$E$269,"Yes",'Faculty'!$W$6:$W$269,"Left-sympathetic")</x:f>
        <x:v>15</x:v>
      </x:c>
      <x:c r="G55" s="24" t="n">
        <x:f>IF(D55=0,"n.a.",F55/D55)</x:f>
        <x:v>1</x:v>
      </x:c>
      <x:c r="H55" s="14"/>
      <x:c r="I55" s="14"/>
      <x:c r="J55" s="14"/>
      <x:c r="K55" s="14"/>
      <x:c r="L55" s="14"/>
      <x:c r="M55" s="14"/>
      <x:c r="N55" s="14"/>
    </x:row>
    <x:row r="56" ht="33" customHeight="1">
      <x:c r="A56" s="21" t="str">
        <x:v>Languages and Applied Linguistics</x:v>
      </x:c>
      <x:c r="B56" s="23" t="n">
        <x:f>COUNTIFS('Faculty'!$C$6:$C$269,A56)</x:f>
        <x:v>28</x:v>
      </x:c>
      <x:c r="C56" s="23" t="n">
        <x:f>COUNTIFS('Faculty'!$C$6:$C$269,A56,'Faculty'!$T$6:$T$269,"No")</x:f>
        <x:v>12</x:v>
      </x:c>
      <x:c r="D56" s="23" t="n">
        <x:f>COUNTIFS('Faculty'!$C$6:$C$269,A56,'Faculty'!$E$6:$E$269,"Yes")</x:f>
        <x:v>4</x:v>
      </x:c>
      <x:c r="E56" s="24" t="n">
        <x:f>IF(B56=C56,"n.a.",D56/(B56-C56))</x:f>
        <x:v>0.25</x:v>
      </x:c>
      <x:c r="F56" s="23" t="n">
        <x:f>COUNTIFS('Faculty'!$C$6:$C$269,A56,'Faculty'!$E$6:$E$269,"Yes",'Faculty'!$W$6:$W$269,"Left-sympathetic")</x:f>
        <x:v>3</x:v>
      </x:c>
      <x:c r="G56" s="24" t="n">
        <x:f>IF(D56=0,"n.a.",F56/D56)</x:f>
        <x:v>0.75</x:v>
      </x:c>
      <x:c r="H56" s="14"/>
      <x:c r="I56" s="14"/>
      <x:c r="J56" s="14"/>
      <x:c r="K56" s="14"/>
      <x:c r="L56" s="14"/>
      <x:c r="M56" s="14"/>
      <x:c r="N56" s="14"/>
    </x:row>
    <x:row r="57" ht="33" customHeight="1">
      <x:c r="A57" s="21" t="str">
        <x:v>Linguistics</x:v>
      </x:c>
      <x:c r="B57" s="23" t="n">
        <x:f>COUNTIFS('Faculty'!$C$6:$C$269,A57)</x:f>
        <x:v>23</x:v>
      </x:c>
      <x:c r="C57" s="23" t="n">
        <x:f>COUNTIFS('Faculty'!$C$6:$C$269,A57,'Faculty'!$T$6:$T$269,"No")</x:f>
        <x:v>0</x:v>
      </x:c>
      <x:c r="D57" s="23" t="n">
        <x:f>COUNTIFS('Faculty'!$C$6:$C$269,A57,'Faculty'!$E$6:$E$269,"Yes")</x:f>
        <x:v>1</x:v>
      </x:c>
      <x:c r="E57" s="24" t="n">
        <x:f>IF(B57=C57,"n.a.",D57/(B57-C57))</x:f>
        <x:v>0.043478260869565216</x:v>
      </x:c>
      <x:c r="F57" s="23" t="n">
        <x:f>COUNTIFS('Faculty'!$C$6:$C$269,A57,'Faculty'!$E$6:$E$269,"Yes",'Faculty'!$W$6:$W$269,"Left-sympathetic")</x:f>
        <x:v>1</x:v>
      </x:c>
      <x:c r="G57" s="24" t="n">
        <x:f>IF(D57=0,"n.a.",F57/D57)</x:f>
        <x:v>1</x:v>
      </x:c>
      <x:c r="H57" s="14"/>
      <x:c r="I57" s="14"/>
      <x:c r="J57" s="14"/>
      <x:c r="K57" s="14"/>
      <x:c r="L57" s="14"/>
      <x:c r="M57" s="14"/>
      <x:c r="N57" s="14"/>
    </x:row>
    <x:row r="58" ht="33" customHeight="1">
      <x:c r="A58" s="21" t="str">
        <x:v>Literature</x:v>
      </x:c>
      <x:c r="B58" s="23" t="n">
        <x:f>COUNTIFS('Faculty'!$C$6:$C$269,A58)</x:f>
        <x:v>48</x:v>
      </x:c>
      <x:c r="C58" s="23" t="n">
        <x:f>COUNTIFS('Faculty'!$C$6:$C$269,A58,'Faculty'!$T$6:$T$269,"No")</x:f>
        <x:v>1</x:v>
      </x:c>
      <x:c r="D58" s="23" t="n">
        <x:f>COUNTIFS('Faculty'!$C$6:$C$269,A58,'Faculty'!$E$6:$E$269,"Yes")</x:f>
        <x:v>42</x:v>
      </x:c>
      <x:c r="E58" s="24" t="n">
        <x:f>IF(B58=C58,"n.a.",D58/(B58-C58))</x:f>
        <x:v>0.8936170212765957</x:v>
      </x:c>
      <x:c r="F58" s="23" t="n">
        <x:f>COUNTIFS('Faculty'!$C$6:$C$269,A58,'Faculty'!$E$6:$E$269,"Yes",'Faculty'!$W$6:$W$269,"Left-sympathetic")</x:f>
        <x:v>36</x:v>
      </x:c>
      <x:c r="G58" s="24" t="n">
        <x:f>IF(D58=0,"n.a.",F58/D58)</x:f>
        <x:v>0.8571428571428571</x:v>
      </x:c>
      <x:c r="H58" s="14"/>
      <x:c r="I58" s="14"/>
      <x:c r="J58" s="14"/>
      <x:c r="K58" s="14"/>
      <x:c r="L58" s="14"/>
      <x:c r="M58" s="14"/>
      <x:c r="N58" s="14"/>
    </x:row>
    <x:row r="59" ht="33" customHeight="1">
      <x:c r="A59" s="21" t="str">
        <x:v>Philosophy</x:v>
      </x:c>
      <x:c r="B59" s="23" t="n">
        <x:f>COUNTIFS('Faculty'!$C$6:$C$269,A59)</x:f>
        <x:v>19</x:v>
      </x:c>
      <x:c r="C59" s="23" t="n">
        <x:f>COUNTIFS('Faculty'!$C$6:$C$269,A59,'Faculty'!$T$6:$T$269,"No")</x:f>
        <x:v>1</x:v>
      </x:c>
      <x:c r="D59" s="23" t="n">
        <x:f>COUNTIFS('Faculty'!$C$6:$C$269,A59,'Faculty'!$E$6:$E$269,"Yes")</x:f>
        <x:v>12</x:v>
      </x:c>
      <x:c r="E59" s="24" t="n">
        <x:f>IF(B59=C59,"n.a.",D59/(B59-C59))</x:f>
        <x:v>0.6666666666666666</x:v>
      </x:c>
      <x:c r="F59" s="23" t="n">
        <x:f>COUNTIFS('Faculty'!$C$6:$C$269,A59,'Faculty'!$E$6:$E$269,"Yes",'Faculty'!$W$6:$W$269,"Left-sympathetic")</x:f>
        <x:v>10</x:v>
      </x:c>
      <x:c r="G59" s="24" t="n">
        <x:f>IF(D59=0,"n.a.",F59/D59)</x:f>
        <x:v>0.8333333333333334</x:v>
      </x:c>
      <x:c r="H59" s="14"/>
      <x:c r="I59" s="14"/>
      <x:c r="J59" s="14"/>
      <x:c r="K59" s="14"/>
      <x:c r="L59" s="14"/>
      <x:c r="M59" s="14"/>
      <x:c r="N59" s="14"/>
    </x:row>
    <x:row r="60" ht="33" customHeight="1">
      <x:c r="A60" s="21" t="str">
        <x:v>Writing Program</x:v>
      </x:c>
      <x:c r="B60" s="23" t="n">
        <x:f>COUNTIFS('Faculty'!$C$6:$C$269,A60)</x:f>
        <x:v>47</x:v>
      </x:c>
      <x:c r="C60" s="23" t="n">
        <x:f>COUNTIFS('Faculty'!$C$6:$C$269,A60,'Faculty'!$T$6:$T$269,"No")</x:f>
        <x:v>8</x:v>
      </x:c>
      <x:c r="D60" s="23" t="n">
        <x:f>COUNTIFS('Faculty'!$C$6:$C$269,A60,'Faculty'!$E$6:$E$269,"Yes")</x:f>
        <x:v>29</x:v>
      </x:c>
      <x:c r="E60" s="24" t="n">
        <x:f>IF(B60=C60,"n.a.",D60/(B60-C60))</x:f>
        <x:v>0.7435897435897436</x:v>
      </x:c>
      <x:c r="F60" s="23" t="n">
        <x:f>COUNTIFS('Faculty'!$C$6:$C$269,A60,'Faculty'!$E$6:$E$269,"Yes",'Faculty'!$W$6:$W$269,"Left-sympathetic")</x:f>
        <x:v>20</x:v>
      </x:c>
      <x:c r="G60" s="24" t="n">
        <x:f>IF(D60=0,"n.a.",F60/D60)</x:f>
        <x:v>0.6896551724137931</x:v>
      </x:c>
      <x:c r="H60" s="14"/>
      <x:c r="I60" s="14"/>
      <x:c r="J60" s="14"/>
      <x:c r="K60" s="14"/>
      <x:c r="L60" s="14"/>
      <x:c r="M60" s="14"/>
      <x:c r="N60" s="14"/>
    </x:row>
    <x:row r="61" ht="33" customHeight="1">
      <x:c r="A61" s="21" t="str">
        <x:v>Humanities / other units</x:v>
      </x:c>
      <x:c r="B61" s="23" t="n">
        <x:f>COUNTIFS('Faculty'!$C$6:$C$269,A61)</x:f>
        <x:v>14</x:v>
      </x:c>
      <x:c r="C61" s="23" t="n">
        <x:f>COUNTIFS('Faculty'!$C$6:$C$269,A61,'Faculty'!$T$6:$T$269,"No")</x:f>
        <x:v>2</x:v>
      </x:c>
      <x:c r="D61" s="23" t="n">
        <x:f>COUNTIFS('Faculty'!$C$6:$C$269,A61,'Faculty'!$E$6:$E$269,"Yes")</x:f>
        <x:v>12</x:v>
      </x:c>
      <x:c r="E61" s="24" t="n">
        <x:f>IF(B61=C61,"n.a.",D61/(B61-C61))</x:f>
        <x:v>1</x:v>
      </x:c>
      <x:c r="F61" s="23" t="n">
        <x:f>COUNTIFS('Faculty'!$C$6:$C$269,A61,'Faculty'!$E$6:$E$269,"Yes",'Faculty'!$W$6:$W$269,"Left-sympathetic")</x:f>
        <x:v>7</x:v>
      </x:c>
      <x:c r="G61" s="24" t="n">
        <x:f>IF(D61=0,"n.a.",F61/D61)</x:f>
        <x:v>0.5833333333333334</x:v>
      </x:c>
      <x:c r="H61" s="14"/>
      <x:c r="I61" s="14"/>
      <x:c r="J61" s="14"/>
      <x:c r="K61" s="14"/>
      <x:c r="L61" s="14"/>
      <x:c r="M61" s="14"/>
      <x:c r="N61" s="14"/>
    </x:row>
    <x:row r="62" ht="33" customHeight="1">
      <x:c r="A62" s="34" t="str">
        <x:v>Total</x:v>
      </x:c>
      <x:c r="B62" s="32" t="n">
        <x:f>SUM(B52:B61)</x:f>
        <x:v>264</x:v>
      </x:c>
      <x:c r="C62" s="32" t="n">
        <x:f>SUM(C52:C61)</x:f>
        <x:v>24</x:v>
      </x:c>
      <x:c r="D62" s="32" t="n">
        <x:f>SUM(D52:D61)</x:f>
        <x:v>183</x:v>
      </x:c>
      <x:c r="E62" s="33" t="n">
        <x:f>D62/(B62-C62)</x:f>
        <x:v>0.7625</x:v>
      </x:c>
      <x:c r="F62" s="32" t="n">
        <x:f>SUM(F52:F61)</x:f>
        <x:v>152</x:v>
      </x:c>
      <x:c r="G62" s="33" t="n">
        <x:f>F62/D62</x:f>
        <x:v>0.8306010928961749</x:v>
      </x:c>
      <x:c r="H62" s="14"/>
      <x:c r="I62" s="14"/>
      <x:c r="J62" s="14"/>
      <x:c r="K62" s="14"/>
      <x:c r="L62" s="14"/>
      <x:c r="M62" s="14"/>
      <x:c r="N62" s="14"/>
    </x:row>
    <x:row r="63" ht="23" customHeight="1">
      <x:c r="A63" s="14"/>
      <x:c r="B63" s="23"/>
      <x:c r="C63" s="23"/>
      <x:c r="D63" s="23"/>
      <x:c r="E63" s="23"/>
      <x:c r="F63" s="23"/>
      <x:c r="G63" s="23"/>
      <x:c r="H63" s="14"/>
      <x:c r="I63" s="14"/>
      <x:c r="J63" s="14"/>
      <x:c r="K63" s="14"/>
      <x:c r="L63" s="14"/>
      <x:c r="M63" s="14"/>
      <x:c r="N63" s="14"/>
    </x:row>
    <x:row r="64" ht="23" customHeight="1">
      <x:c r="A64" s="14"/>
      <x:c r="B64" s="23"/>
      <x:c r="C64" s="23"/>
      <x:c r="D64" s="23"/>
      <x:c r="E64" s="23"/>
      <x:c r="F64" s="23"/>
      <x:c r="G64" s="23"/>
      <x:c r="H64" s="14"/>
      <x:c r="I64" s="14"/>
      <x:c r="J64" s="14"/>
      <x:c r="K64" s="14"/>
      <x:c r="L64" s="14"/>
      <x:c r="M64" s="14"/>
      <x:c r="N64" s="14"/>
    </x:row>
    <x:row r="65" ht="27" customHeight="1">
      <x:c r="A65" s="16" t="str">
        <x:v>BY APPOINTMENT GROUP • ALL LISTED</x:v>
      </x:c>
      <x:c r="B65" s="28"/>
      <x:c r="C65" s="28"/>
      <x:c r="D65" s="28"/>
      <x:c r="E65" s="28"/>
      <x:c r="F65" s="28"/>
      <x:c r="G65" s="28"/>
      <x:c r="H65" s="14"/>
      <x:c r="I65" s="14"/>
      <x:c r="J65" s="14"/>
      <x:c r="K65" s="14"/>
      <x:c r="L65" s="14"/>
      <x:c r="M65" s="14"/>
      <x:c r="N65" s="14"/>
    </x:row>
    <x:row r="66" ht="48" customHeight="1">
      <x:c r="A66" s="10" t="str">
        <x:v>Appointment</x:v>
      </x:c>
      <x:c r="B66" s="29" t="str">
        <x:v>People</x:v>
      </x:c>
      <x:c r="C66" s="29" t="str">
        <x:v>Not listed</x:v>
      </x:c>
      <x:c r="D66" s="29" t="str">
        <x:v>Political</x:v>
      </x:c>
      <x:c r="E66" s="29" t="str">
        <x:v>Political / listed</x:v>
      </x:c>
      <x:c r="F66" s="29" t="str">
        <x:v>Left</x:v>
      </x:c>
      <x:c r="G66" s="29" t="str">
        <x:v>Left / political</x:v>
      </x:c>
      <x:c r="H66" s="14"/>
      <x:c r="I66" s="14"/>
      <x:c r="J66" s="14"/>
      <x:c r="K66" s="14"/>
      <x:c r="L66" s="14"/>
      <x:c r="M66" s="14"/>
      <x:c r="N66" s="14"/>
    </x:row>
    <x:row r="67" ht="33" customHeight="1">
      <x:c r="A67" s="21" t="str">
        <x:v>Current professoriate</x:v>
      </x:c>
      <x:c r="B67" s="23" t="n">
        <x:f>COUNTIFS('Faculty'!$F$6:$F$269,A67)</x:f>
        <x:v>106</x:v>
      </x:c>
      <x:c r="C67" s="23" t="n">
        <x:f>COUNTIFS('Faculty'!$F$6:$F$269,A67,'Faculty'!$T$6:$T$269,"No")</x:f>
        <x:v>0</x:v>
      </x:c>
      <x:c r="D67" s="23" t="n">
        <x:f>COUNTIFS('Faculty'!$F$6:$F$269,A67,'Faculty'!$E$6:$E$269,"Yes")</x:f>
        <x:v>82</x:v>
      </x:c>
      <x:c r="E67" s="24" t="n">
        <x:f>IF(B67=C67,"n.a.",D67/(B67-C67))</x:f>
        <x:v>0.7735849056603774</x:v>
      </x:c>
      <x:c r="F67" s="23" t="n">
        <x:f>COUNTIFS('Faculty'!$F$6:$F$269,A67,'Faculty'!$E$6:$E$269,"Yes",'Faculty'!$W$6:$W$269,"Left-sympathetic")</x:f>
        <x:v>77</x:v>
      </x:c>
      <x:c r="G67" s="24" t="n">
        <x:f>IF(D67=0,"n.a.",F67/D67)</x:f>
        <x:v>0.9390243902439024</x:v>
      </x:c>
      <x:c r="H67" s="14"/>
      <x:c r="I67" s="14"/>
      <x:c r="J67" s="14"/>
      <x:c r="K67" s="14"/>
      <x:c r="L67" s="14"/>
      <x:c r="M67" s="14"/>
      <x:c r="N67" s="14"/>
    </x:row>
    <x:row r="68" ht="33" customHeight="1">
      <x:c r="A68" s="21" t="str">
        <x:v>Teaching professoriate</x:v>
      </x:c>
      <x:c r="B68" s="23" t="n">
        <x:f>COUNTIFS('Faculty'!$F$6:$F$269,A68)</x:f>
        <x:v>9</x:v>
      </x:c>
      <x:c r="C68" s="23" t="n">
        <x:f>COUNTIFS('Faculty'!$F$6:$F$269,A68,'Faculty'!$T$6:$T$269,"No")</x:f>
        <x:v>1</x:v>
      </x:c>
      <x:c r="D68" s="23" t="n">
        <x:f>COUNTIFS('Faculty'!$F$6:$F$269,A68,'Faculty'!$E$6:$E$269,"Yes")</x:f>
        <x:v>7</x:v>
      </x:c>
      <x:c r="E68" s="24" t="n">
        <x:f>IF(B68=C68,"n.a.",D68/(B68-C68))</x:f>
        <x:v>0.875</x:v>
      </x:c>
      <x:c r="F68" s="23" t="n">
        <x:f>COUNTIFS('Faculty'!$F$6:$F$269,A68,'Faculty'!$E$6:$E$269,"Yes",'Faculty'!$W$6:$W$269,"Left-sympathetic")</x:f>
        <x:v>6</x:v>
      </x:c>
      <x:c r="G68" s="24" t="n">
        <x:f>IF(D68=0,"n.a.",F68/D68)</x:f>
        <x:v>0.8571428571428571</x:v>
      </x:c>
      <x:c r="H68" s="14"/>
      <x:c r="I68" s="14"/>
      <x:c r="J68" s="14"/>
      <x:c r="K68" s="14"/>
      <x:c r="L68" s="14"/>
      <x:c r="M68" s="14"/>
      <x:c r="N68" s="14"/>
    </x:row>
    <x:row r="69" ht="33" customHeight="1">
      <x:c r="A69" s="21" t="str">
        <x:v>Lecturer</x:v>
      </x:c>
      <x:c r="B69" s="23" t="n">
        <x:f>COUNTIFS('Faculty'!$F$6:$F$269,A69)</x:f>
        <x:v>74</x:v>
      </x:c>
      <x:c r="C69" s="23" t="n">
        <x:f>COUNTIFS('Faculty'!$F$6:$F$269,A69,'Faculty'!$T$6:$T$269,"No")</x:f>
        <x:v>21</x:v>
      </x:c>
      <x:c r="D69" s="23" t="n">
        <x:f>COUNTIFS('Faculty'!$F$6:$F$269,A69,'Faculty'!$E$6:$E$269,"Yes")</x:f>
        <x:v>36</x:v>
      </x:c>
      <x:c r="E69" s="24" t="n">
        <x:f>IF(B69=C69,"n.a.",D69/(B69-C69))</x:f>
        <x:v>0.6792452830188679</x:v>
      </x:c>
      <x:c r="F69" s="23" t="n">
        <x:f>COUNTIFS('Faculty'!$F$6:$F$269,A69,'Faculty'!$E$6:$E$269,"Yes",'Faculty'!$W$6:$W$269,"Left-sympathetic")</x:f>
        <x:v>22</x:v>
      </x:c>
      <x:c r="G69" s="24" t="n">
        <x:f>IF(D69=0,"n.a.",F69/D69)</x:f>
        <x:v>0.6111111111111112</x:v>
      </x:c>
      <x:c r="H69" s="14"/>
      <x:c r="I69" s="14"/>
      <x:c r="J69" s="14"/>
      <x:c r="K69" s="14"/>
      <x:c r="L69" s="14"/>
      <x:c r="M69" s="14"/>
      <x:c r="N69" s="14"/>
    </x:row>
    <x:row r="70" ht="33" customHeight="1">
      <x:c r="A70" s="21" t="str">
        <x:v>Other teaching appointment</x:v>
      </x:c>
      <x:c r="B70" s="23" t="n">
        <x:f>COUNTIFS('Faculty'!$F$6:$F$269,A70)</x:f>
        <x:v>2</x:v>
      </x:c>
      <x:c r="C70" s="23" t="n">
        <x:f>COUNTIFS('Faculty'!$F$6:$F$269,A70,'Faculty'!$T$6:$T$269,"No")</x:f>
        <x:v>0</x:v>
      </x:c>
      <x:c r="D70" s="23" t="n">
        <x:f>COUNTIFS('Faculty'!$F$6:$F$269,A70,'Faculty'!$E$6:$E$269,"Yes")</x:f>
        <x:v>2</x:v>
      </x:c>
      <x:c r="E70" s="24" t="n">
        <x:f>IF(B70=C70,"n.a.",D70/(B70-C70))</x:f>
        <x:v>1</x:v>
      </x:c>
      <x:c r="F70" s="23" t="n">
        <x:f>COUNTIFS('Faculty'!$F$6:$F$269,A70,'Faculty'!$E$6:$E$269,"Yes",'Faculty'!$W$6:$W$269,"Left-sympathetic")</x:f>
        <x:v>1</x:v>
      </x:c>
      <x:c r="G70" s="24" t="n">
        <x:f>IF(D70=0,"n.a.",F70/D70)</x:f>
        <x:v>0.5</x:v>
      </x:c>
      <x:c r="H70" s="14"/>
      <x:c r="I70" s="14"/>
      <x:c r="J70" s="14"/>
      <x:c r="K70" s="14"/>
      <x:c r="L70" s="14"/>
      <x:c r="M70" s="14"/>
      <x:c r="N70" s="14"/>
    </x:row>
    <x:row r="71" ht="33" customHeight="1">
      <x:c r="A71" s="21" t="str">
        <x:v>Emeritus</x:v>
      </x:c>
      <x:c r="B71" s="23" t="n">
        <x:f>COUNTIFS('Faculty'!$F$6:$F$269,A71)</x:f>
        <x:v>73</x:v>
      </x:c>
      <x:c r="C71" s="23" t="n">
        <x:f>COUNTIFS('Faculty'!$F$6:$F$269,A71,'Faculty'!$T$6:$T$269,"No")</x:f>
        <x:v>2</x:v>
      </x:c>
      <x:c r="D71" s="23" t="n">
        <x:f>COUNTIFS('Faculty'!$F$6:$F$269,A71,'Faculty'!$E$6:$E$269,"Yes")</x:f>
        <x:v>56</x:v>
      </x:c>
      <x:c r="E71" s="24" t="n">
        <x:f>IF(B71=C71,"n.a.",D71/(B71-C71))</x:f>
        <x:v>0.7887323943661971</x:v>
      </x:c>
      <x:c r="F71" s="23" t="n">
        <x:f>COUNTIFS('Faculty'!$F$6:$F$269,A71,'Faculty'!$E$6:$E$269,"Yes",'Faculty'!$W$6:$W$269,"Left-sympathetic")</x:f>
        <x:v>46</x:v>
      </x:c>
      <x:c r="G71" s="24" t="n">
        <x:f>IF(D71=0,"n.a.",F71/D71)</x:f>
        <x:v>0.8214285714285714</x:v>
      </x:c>
      <x:c r="H71" s="14"/>
      <x:c r="I71" s="14"/>
      <x:c r="J71" s="14"/>
      <x:c r="K71" s="14"/>
      <x:c r="L71" s="14"/>
      <x:c r="M71" s="14"/>
      <x:c r="N71" s="14"/>
    </x:row>
    <x:row r="72" ht="33" customHeight="1">
      <x:c r="A72" s="34" t="str">
        <x:v>Total</x:v>
      </x:c>
      <x:c r="B72" s="32" t="n">
        <x:f>SUM(B67:B71)</x:f>
        <x:v>264</x:v>
      </x:c>
      <x:c r="C72" s="32" t="n">
        <x:f>SUM(C67:C71)</x:f>
        <x:v>24</x:v>
      </x:c>
      <x:c r="D72" s="32" t="n">
        <x:f>SUM(D67:D71)</x:f>
        <x:v>183</x:v>
      </x:c>
      <x:c r="E72" s="33" t="n">
        <x:f>D72/(B72-C72)</x:f>
        <x:v>0.7625</x:v>
      </x:c>
      <x:c r="F72" s="32" t="n">
        <x:f>SUM(F67:F71)</x:f>
        <x:v>152</x:v>
      </x:c>
      <x:c r="G72" s="33" t="n">
        <x:f>F72/D72</x:f>
        <x:v>0.8306010928961749</x:v>
      </x:c>
      <x:c r="H72" s="14"/>
      <x:c r="I72" s="14"/>
      <x:c r="J72" s="14"/>
      <x:c r="K72" s="14"/>
      <x:c r="L72" s="14"/>
      <x:c r="M72" s="14"/>
      <x:c r="N72" s="14"/>
    </x:row>
    <x:row r="73" ht="23" customHeight="1">
      <x:c r="A73" s="14"/>
      <x:c r="B73" s="23"/>
      <x:c r="C73" s="23"/>
      <x:c r="D73" s="23"/>
      <x:c r="E73" s="23"/>
      <x:c r="F73" s="23"/>
      <x:c r="G73" s="23"/>
      <x:c r="H73" s="14"/>
      <x:c r="I73" s="14"/>
      <x:c r="J73" s="14"/>
      <x:c r="K73" s="14"/>
      <x:c r="L73" s="14"/>
      <x:c r="M73" s="14"/>
      <x:c r="N73" s="14"/>
    </x:row>
    <x:row r="74" ht="24" customHeight="1">
      <x:c r="A74" s="7" t="str">
        <x:v>The broad definition includes conventional political and military history. The assistant-professor political share is lower than the full-professor share; associates have the highest share. These figures describe the current roster and reviewed work, rather than a trend over time.</x:v>
      </x:c>
      <x:c r="B74" s="27"/>
      <x:c r="C74" s="27"/>
      <x:c r="D74" s="27"/>
      <x:c r="E74" s="27"/>
      <x:c r="F74" s="27"/>
      <x:c r="G74" s="27"/>
      <x:c r="H74" s="14"/>
      <x:c r="I74" s="14"/>
      <x:c r="J74" s="14"/>
      <x:c r="K74" s="14"/>
      <x:c r="L74" s="14"/>
      <x:c r="M74" s="14"/>
      <x:c r="N74" s="14"/>
    </x:row>
    <x:row r="75" ht="24" customHeight="1">
      <x:c r="A75" s="7"/>
      <x:c r="B75" s="27"/>
      <x:c r="C75" s="27"/>
      <x:c r="D75" s="27"/>
      <x:c r="E75" s="27"/>
      <x:c r="F75" s="27"/>
      <x:c r="G75" s="27"/>
      <x:c r="H75" s="14"/>
      <x:c r="I75" s="14"/>
      <x:c r="J75" s="14"/>
      <x:c r="K75" s="14"/>
      <x:c r="L75" s="14"/>
      <x:c r="M75" s="14"/>
      <x:c r="N75" s="14"/>
    </x:row>
    <x:row r="76" ht="24" customHeight="1">
      <x:c r="A76" s="7"/>
      <x:c r="B76" s="27"/>
      <x:c r="C76" s="27"/>
      <x:c r="D76" s="27"/>
      <x:c r="E76" s="27"/>
      <x:c r="F76" s="27"/>
      <x:c r="G76" s="27"/>
      <x:c r="H76" s="14"/>
      <x:c r="I76" s="14"/>
      <x:c r="J76" s="14"/>
      <x:c r="K76" s="14"/>
      <x:c r="L76" s="14"/>
      <x:c r="M76" s="14"/>
      <x:c r="N76" s="14"/>
    </x:row>
    <x:row r="77" ht="23" customHeight="1">
      <x:c r="A77" s="14"/>
      <x:c r="B77" s="23"/>
      <x:c r="C77" s="23"/>
      <x:c r="D77" s="23"/>
      <x:c r="E77" s="23"/>
      <x:c r="F77" s="23"/>
      <x:c r="G77" s="23"/>
      <x:c r="H77" s="14"/>
      <x:c r="I77" s="14"/>
      <x:c r="J77" s="14"/>
      <x:c r="K77" s="14"/>
      <x:c r="L77" s="14"/>
      <x:c r="M77" s="14"/>
      <x:c r="N77" s="14"/>
    </x:row>
    <x:row r="78" ht="23" customHeight="1">
      <x:c r="A78" s="14"/>
      <x:c r="B78" s="23"/>
      <x:c r="C78" s="23"/>
      <x:c r="D78" s="23"/>
      <x:c r="E78" s="23"/>
      <x:c r="F78" s="23"/>
      <x:c r="G78" s="23"/>
      <x:c r="H78" s="14"/>
      <x:c r="I78" s="14"/>
      <x:c r="J78" s="14"/>
      <x:c r="K78" s="14"/>
      <x:c r="L78" s="14"/>
      <x:c r="M78" s="14"/>
      <x:c r="N78" s="14"/>
    </x:row>
    <x:row r="79" ht="23" customHeight="1">
      <x:c r="A79" s="14"/>
      <x:c r="B79" s="23"/>
      <x:c r="C79" s="23"/>
      <x:c r="D79" s="23"/>
      <x:c r="E79" s="23"/>
      <x:c r="F79" s="23"/>
      <x:c r="G79" s="23"/>
      <x:c r="H79" s="14"/>
      <x:c r="I79" s="14"/>
      <x:c r="J79" s="14"/>
      <x:c r="K79" s="14"/>
      <x:c r="L79" s="14"/>
      <x:c r="M79" s="14"/>
      <x:c r="N79" s="14"/>
    </x:row>
    <x:row r="80" ht="27" customHeight="1">
      <x:c r="A80" s="16" t="str">
        <x:v>RANK WITHIN DEPARTMENTS • NON-EMERITUS PROFESSORIATE</x:v>
      </x:c>
      <x:c r="B80" s="28"/>
      <x:c r="C80" s="28"/>
      <x:c r="D80" s="28"/>
      <x:c r="E80" s="28"/>
      <x:c r="F80" s="28"/>
      <x:c r="G80" s="28"/>
      <x:c r="H80" s="16"/>
      <x:c r="I80" s="16"/>
      <x:c r="J80" s="16"/>
      <x:c r="K80" s="14"/>
      <x:c r="L80" s="14"/>
      <x:c r="M80" s="14"/>
      <x:c r="N80" s="14"/>
    </x:row>
    <x:row r="81" ht="48" customHeight="1">
      <x:c r="A81" s="10" t="str">
        <x:v>Department / group</x:v>
      </x:c>
      <x:c r="B81" s="29" t="str">
        <x:v>Asst: political</x:v>
      </x:c>
      <x:c r="C81" s="29" t="str">
        <x:v>Asst: listed</x:v>
      </x:c>
      <x:c r="D81" s="29" t="str">
        <x:v>Asst: %</x:v>
      </x:c>
      <x:c r="E81" s="29" t="str">
        <x:v>Assoc: political</x:v>
      </x:c>
      <x:c r="F81" s="29" t="str">
        <x:v>Assoc: listed</x:v>
      </x:c>
      <x:c r="G81" s="29" t="str">
        <x:v>Assoc: %</x:v>
      </x:c>
      <x:c r="H81" s="10" t="str">
        <x:v>Full: political</x:v>
      </x:c>
      <x:c r="I81" s="10" t="str">
        <x:v>Full: listed</x:v>
      </x:c>
      <x:c r="J81" s="10" t="str">
        <x:v>Full: %</x:v>
      </x:c>
      <x:c r="K81" s="14"/>
      <x:c r="L81" s="14"/>
      <x:c r="M81" s="14"/>
      <x:c r="N81" s="14"/>
    </x:row>
    <x:row r="82" ht="33" customHeight="1">
      <x:c r="A82" s="21" t="str">
        <x:v>Critical Race and Ethnic Studies</x:v>
      </x:c>
      <x:c r="B82" s="23" t="n">
        <x:f>COUNTIFS('Faculty'!$C$6:$C$269,$A82,'Faculty'!$B$6:$B$269,"Assistant",'Faculty'!$F$6:$F$269,"Current professoriate",'Faculty'!$E$6:$E$269,"Yes")</x:f>
        <x:v>4</x:v>
      </x:c>
      <x:c r="C82" s="23" t="n">
        <x:f>COUNTIFS('Faculty'!$C$6:$C$269,$A82,'Faculty'!$B$6:$B$269,"Assistant",'Faculty'!$F$6:$F$269,"Current professoriate",'Faculty'!$T$6:$T$269,"Yes")</x:f>
        <x:v>4</x:v>
      </x:c>
      <x:c r="D82" s="24" t="n">
        <x:f>IF(C82=0,"n.a.",B82/C82)</x:f>
        <x:v>1</x:v>
      </x:c>
      <x:c r="E82" s="23" t="n">
        <x:f>COUNTIFS('Faculty'!$C$6:$C$269,$A82,'Faculty'!$B$6:$B$269,"Associate",'Faculty'!$F$6:$F$269,"Current professoriate",'Faculty'!$E$6:$E$269,"Yes")</x:f>
        <x:v>8</x:v>
      </x:c>
      <x:c r="F82" s="23" t="n">
        <x:f>COUNTIFS('Faculty'!$C$6:$C$269,$A82,'Faculty'!$B$6:$B$269,"Associate",'Faculty'!$F$6:$F$269,"Current professoriate",'Faculty'!$T$6:$T$269,"Yes")</x:f>
        <x:v>8</x:v>
      </x:c>
      <x:c r="G82" s="24" t="n">
        <x:f>IF(F82=0,"n.a.",E82/F82)</x:f>
        <x:v>1</x:v>
      </x:c>
      <x:c r="H82" s="14" t="n">
        <x:f>COUNTIFS('Faculty'!$C$6:$C$269,$A82,'Faculty'!$B$6:$B$269,"Full",'Faculty'!$F$6:$F$269,"Current professoriate",'Faculty'!$E$6:$E$269,"Yes")</x:f>
        <x:v>4</x:v>
      </x:c>
      <x:c r="I82" s="14" t="n">
        <x:f>COUNTIFS('Faculty'!$C$6:$C$269,$A82,'Faculty'!$B$6:$B$269,"Full",'Faculty'!$F$6:$F$269,"Current professoriate",'Faculty'!$T$6:$T$269,"Yes")</x:f>
        <x:v>4</x:v>
      </x:c>
      <x:c r="J82" s="20" t="n">
        <x:f>IF(I82=0,"n.a.",H82/I82)</x:f>
        <x:v>1</x:v>
      </x:c>
      <x:c r="K82" s="14"/>
      <x:c r="L82" s="14"/>
      <x:c r="M82" s="14"/>
      <x:c r="N82" s="14"/>
    </x:row>
    <x:row r="83" ht="33" customHeight="1">
      <x:c r="A83" s="21" t="str">
        <x:v>Feminist Studies</x:v>
      </x:c>
      <x:c r="B83" s="23" t="n">
        <x:f>COUNTIFS('Faculty'!$C$6:$C$269,$A83,'Faculty'!$B$6:$B$269,"Assistant",'Faculty'!$F$6:$F$269,"Current professoriate",'Faculty'!$E$6:$E$269,"Yes")</x:f>
        <x:v>0</x:v>
      </x:c>
      <x:c r="C83" s="23" t="n">
        <x:f>COUNTIFS('Faculty'!$C$6:$C$269,$A83,'Faculty'!$B$6:$B$269,"Assistant",'Faculty'!$F$6:$F$269,"Current professoriate",'Faculty'!$T$6:$T$269,"Yes")</x:f>
        <x:v>0</x:v>
      </x:c>
      <x:c r="D83" s="24" t="str">
        <x:f>IF(C83=0,"n.a.",B83/C83)</x:f>
        <x:v>n.a.</x:v>
      </x:c>
      <x:c r="E83" s="23" t="n">
        <x:f>COUNTIFS('Faculty'!$C$6:$C$269,$A83,'Faculty'!$B$6:$B$269,"Associate",'Faculty'!$F$6:$F$269,"Current professoriate",'Faculty'!$E$6:$E$269,"Yes")</x:f>
        <x:v>1</x:v>
      </x:c>
      <x:c r="F83" s="23" t="n">
        <x:f>COUNTIFS('Faculty'!$C$6:$C$269,$A83,'Faculty'!$B$6:$B$269,"Associate",'Faculty'!$F$6:$F$269,"Current professoriate",'Faculty'!$T$6:$T$269,"Yes")</x:f>
        <x:v>1</x:v>
      </x:c>
      <x:c r="G83" s="24" t="n">
        <x:f>IF(F83=0,"n.a.",E83/F83)</x:f>
        <x:v>1</x:v>
      </x:c>
      <x:c r="H83" s="14" t="n">
        <x:f>COUNTIFS('Faculty'!$C$6:$C$269,$A83,'Faculty'!$B$6:$B$269,"Full",'Faculty'!$F$6:$F$269,"Current professoriate",'Faculty'!$E$6:$E$269,"Yes")</x:f>
        <x:v>1</x:v>
      </x:c>
      <x:c r="I83" s="14" t="n">
        <x:f>COUNTIFS('Faculty'!$C$6:$C$269,$A83,'Faculty'!$B$6:$B$269,"Full",'Faculty'!$F$6:$F$269,"Current professoriate",'Faculty'!$T$6:$T$269,"Yes")</x:f>
        <x:v>1</x:v>
      </x:c>
      <x:c r="J83" s="20" t="n">
        <x:f>IF(I83=0,"n.a.",H83/I83)</x:f>
        <x:v>1</x:v>
      </x:c>
      <x:c r="K83" s="14"/>
      <x:c r="L83" s="14"/>
      <x:c r="M83" s="14"/>
      <x:c r="N83" s="14"/>
    </x:row>
    <x:row r="84" ht="33" customHeight="1">
      <x:c r="A84" s="21" t="str">
        <x:v>History</x:v>
      </x:c>
      <x:c r="B84" s="23" t="n">
        <x:f>COUNTIFS('Faculty'!$C$6:$C$269,$A84,'Faculty'!$B$6:$B$269,"Assistant",'Faculty'!$F$6:$F$269,"Current professoriate",'Faculty'!$E$6:$E$269,"Yes")</x:f>
        <x:v>2</x:v>
      </x:c>
      <x:c r="C84" s="23" t="n">
        <x:f>COUNTIFS('Faculty'!$C$6:$C$269,$A84,'Faculty'!$B$6:$B$269,"Assistant",'Faculty'!$F$6:$F$269,"Current professoriate",'Faculty'!$T$6:$T$269,"Yes")</x:f>
        <x:v>2</x:v>
      </x:c>
      <x:c r="D84" s="24" t="n">
        <x:f>IF(C84=0,"n.a.",B84/C84)</x:f>
        <x:v>1</x:v>
      </x:c>
      <x:c r="E84" s="23" t="n">
        <x:f>COUNTIFS('Faculty'!$C$6:$C$269,$A84,'Faculty'!$B$6:$B$269,"Associate",'Faculty'!$F$6:$F$269,"Current professoriate",'Faculty'!$E$6:$E$269,"Yes")</x:f>
        <x:v>12</x:v>
      </x:c>
      <x:c r="F84" s="23" t="n">
        <x:f>COUNTIFS('Faculty'!$C$6:$C$269,$A84,'Faculty'!$B$6:$B$269,"Associate",'Faculty'!$F$6:$F$269,"Current professoriate",'Faculty'!$T$6:$T$269,"Yes")</x:f>
        <x:v>13</x:v>
      </x:c>
      <x:c r="G84" s="24" t="n">
        <x:f>IF(F84=0,"n.a.",E84/F84)</x:f>
        <x:v>0.9230769230769231</x:v>
      </x:c>
      <x:c r="H84" s="14" t="n">
        <x:f>COUNTIFS('Faculty'!$C$6:$C$269,$A84,'Faculty'!$B$6:$B$269,"Full",'Faculty'!$F$6:$F$269,"Current professoriate",'Faculty'!$E$6:$E$269,"Yes")</x:f>
        <x:v>11</x:v>
      </x:c>
      <x:c r="I84" s="14" t="n">
        <x:f>COUNTIFS('Faculty'!$C$6:$C$269,$A84,'Faculty'!$B$6:$B$269,"Full",'Faculty'!$F$6:$F$269,"Current professoriate",'Faculty'!$T$6:$T$269,"Yes")</x:f>
        <x:v>11</x:v>
      </x:c>
      <x:c r="J84" s="20" t="n">
        <x:f>IF(I84=0,"n.a.",H84/I84)</x:f>
        <x:v>1</x:v>
      </x:c>
      <x:c r="K84" s="14"/>
      <x:c r="L84" s="14"/>
      <x:c r="M84" s="14"/>
      <x:c r="N84" s="14"/>
    </x:row>
    <x:row r="85" ht="33" customHeight="1">
      <x:c r="A85" s="21" t="str">
        <x:v>History of Consciousness</x:v>
      </x:c>
      <x:c r="B85" s="23" t="n">
        <x:f>COUNTIFS('Faculty'!$C$6:$C$269,$A85,'Faculty'!$B$6:$B$269,"Assistant",'Faculty'!$F$6:$F$269,"Current professoriate",'Faculty'!$E$6:$E$269,"Yes")</x:f>
        <x:v>0</x:v>
      </x:c>
      <x:c r="C85" s="23" t="n">
        <x:f>COUNTIFS('Faculty'!$C$6:$C$269,$A85,'Faculty'!$B$6:$B$269,"Assistant",'Faculty'!$F$6:$F$269,"Current professoriate",'Faculty'!$T$6:$T$269,"Yes")</x:f>
        <x:v>0</x:v>
      </x:c>
      <x:c r="D85" s="24" t="str">
        <x:f>IF(C85=0,"n.a.",B85/C85)</x:f>
        <x:v>n.a.</x:v>
      </x:c>
      <x:c r="E85" s="23" t="n">
        <x:f>COUNTIFS('Faculty'!$C$6:$C$269,$A85,'Faculty'!$B$6:$B$269,"Associate",'Faculty'!$F$6:$F$269,"Current professoriate",'Faculty'!$E$6:$E$269,"Yes")</x:f>
        <x:v>0</x:v>
      </x:c>
      <x:c r="F85" s="23" t="n">
        <x:f>COUNTIFS('Faculty'!$C$6:$C$269,$A85,'Faculty'!$B$6:$B$269,"Associate",'Faculty'!$F$6:$F$269,"Current professoriate",'Faculty'!$T$6:$T$269,"Yes")</x:f>
        <x:v>0</x:v>
      </x:c>
      <x:c r="G85" s="24" t="str">
        <x:f>IF(F85=0,"n.a.",E85/F85)</x:f>
        <x:v>n.a.</x:v>
      </x:c>
      <x:c r="H85" s="14" t="n">
        <x:f>COUNTIFS('Faculty'!$C$6:$C$269,$A85,'Faculty'!$B$6:$B$269,"Full",'Faculty'!$F$6:$F$269,"Current professoriate",'Faculty'!$E$6:$E$269,"Yes")</x:f>
        <x:v>6</x:v>
      </x:c>
      <x:c r="I85" s="14" t="n">
        <x:f>COUNTIFS('Faculty'!$C$6:$C$269,$A85,'Faculty'!$B$6:$B$269,"Full",'Faculty'!$F$6:$F$269,"Current professoriate",'Faculty'!$T$6:$T$269,"Yes")</x:f>
        <x:v>6</x:v>
      </x:c>
      <x:c r="J85" s="20" t="n">
        <x:f>IF(I85=0,"n.a.",H85/I85)</x:f>
        <x:v>1</x:v>
      </x:c>
      <x:c r="K85" s="14"/>
      <x:c r="L85" s="14"/>
      <x:c r="M85" s="14"/>
      <x:c r="N85" s="14"/>
    </x:row>
    <x:row r="86" ht="33" customHeight="1">
      <x:c r="A86" s="21" t="str">
        <x:v>Languages and Applied Linguistics</x:v>
      </x:c>
      <x:c r="B86" s="23" t="n">
        <x:f>COUNTIFS('Faculty'!$C$6:$C$269,$A86,'Faculty'!$B$6:$B$269,"Assistant",'Faculty'!$F$6:$F$269,"Current professoriate",'Faculty'!$E$6:$E$269,"Yes")</x:f>
        <x:v>2</x:v>
      </x:c>
      <x:c r="C86" s="23" t="n">
        <x:f>COUNTIFS('Faculty'!$C$6:$C$269,$A86,'Faculty'!$B$6:$B$269,"Assistant",'Faculty'!$F$6:$F$269,"Current professoriate",'Faculty'!$T$6:$T$269,"Yes")</x:f>
        <x:v>4</x:v>
      </x:c>
      <x:c r="D86" s="24" t="n">
        <x:f>IF(C86=0,"n.a.",B86/C86)</x:f>
        <x:v>0.5</x:v>
      </x:c>
      <x:c r="E86" s="23" t="n">
        <x:f>COUNTIFS('Faculty'!$C$6:$C$269,$A86,'Faculty'!$B$6:$B$269,"Associate",'Faculty'!$F$6:$F$269,"Current professoriate",'Faculty'!$E$6:$E$269,"Yes")</x:f>
        <x:v>0</x:v>
      </x:c>
      <x:c r="F86" s="23" t="n">
        <x:f>COUNTIFS('Faculty'!$C$6:$C$269,$A86,'Faculty'!$B$6:$B$269,"Associate",'Faculty'!$F$6:$F$269,"Current professoriate",'Faculty'!$T$6:$T$269,"Yes")</x:f>
        <x:v>0</x:v>
      </x:c>
      <x:c r="G86" s="24" t="str">
        <x:f>IF(F86=0,"n.a.",E86/F86)</x:f>
        <x:v>n.a.</x:v>
      </x:c>
      <x:c r="H86" s="14" t="n">
        <x:f>COUNTIFS('Faculty'!$C$6:$C$269,$A86,'Faculty'!$B$6:$B$269,"Full",'Faculty'!$F$6:$F$269,"Current professoriate",'Faculty'!$E$6:$E$269,"Yes")</x:f>
        <x:v>0</x:v>
      </x:c>
      <x:c r="I86" s="14" t="n">
        <x:f>COUNTIFS('Faculty'!$C$6:$C$269,$A86,'Faculty'!$B$6:$B$269,"Full",'Faculty'!$F$6:$F$269,"Current professoriate",'Faculty'!$T$6:$T$269,"Yes")</x:f>
        <x:v>3</x:v>
      </x:c>
      <x:c r="J86" s="20" t="n">
        <x:f>IF(I86=0,"n.a.",H86/I86)</x:f>
        <x:v>0</x:v>
      </x:c>
      <x:c r="K86" s="14"/>
      <x:c r="L86" s="14"/>
      <x:c r="M86" s="14"/>
      <x:c r="N86" s="14"/>
    </x:row>
    <x:row r="87" ht="33" customHeight="1">
      <x:c r="A87" s="21" t="str">
        <x:v>Linguistics</x:v>
      </x:c>
      <x:c r="B87" s="23" t="n">
        <x:f>COUNTIFS('Faculty'!$C$6:$C$269,$A87,'Faculty'!$B$6:$B$269,"Assistant",'Faculty'!$F$6:$F$269,"Current professoriate",'Faculty'!$E$6:$E$269,"Yes")</x:f>
        <x:v>0</x:v>
      </x:c>
      <x:c r="C87" s="23" t="n">
        <x:f>COUNTIFS('Faculty'!$C$6:$C$269,$A87,'Faculty'!$B$6:$B$269,"Assistant",'Faculty'!$F$6:$F$269,"Current professoriate",'Faculty'!$T$6:$T$269,"Yes")</x:f>
        <x:v>3</x:v>
      </x:c>
      <x:c r="D87" s="24" t="n">
        <x:f>IF(C87=0,"n.a.",B87/C87)</x:f>
        <x:v>0</x:v>
      </x:c>
      <x:c r="E87" s="23" t="n">
        <x:f>COUNTIFS('Faculty'!$C$6:$C$269,$A87,'Faculty'!$B$6:$B$269,"Associate",'Faculty'!$F$6:$F$269,"Current professoriate",'Faculty'!$E$6:$E$269,"Yes")</x:f>
        <x:v>0</x:v>
      </x:c>
      <x:c r="F87" s="23" t="n">
        <x:f>COUNTIFS('Faculty'!$C$6:$C$269,$A87,'Faculty'!$B$6:$B$269,"Associate",'Faculty'!$F$6:$F$269,"Current professoriate",'Faculty'!$T$6:$T$269,"Yes")</x:f>
        <x:v>2</x:v>
      </x:c>
      <x:c r="G87" s="24" t="n">
        <x:f>IF(F87=0,"n.a.",E87/F87)</x:f>
        <x:v>0</x:v>
      </x:c>
      <x:c r="H87" s="14" t="n">
        <x:f>COUNTIFS('Faculty'!$C$6:$C$269,$A87,'Faculty'!$B$6:$B$269,"Full",'Faculty'!$F$6:$F$269,"Current professoriate",'Faculty'!$E$6:$E$269,"Yes")</x:f>
        <x:v>1</x:v>
      </x:c>
      <x:c r="I87" s="14" t="n">
        <x:f>COUNTIFS('Faculty'!$C$6:$C$269,$A87,'Faculty'!$B$6:$B$269,"Full",'Faculty'!$F$6:$F$269,"Current professoriate",'Faculty'!$T$6:$T$269,"Yes")</x:f>
        <x:v>9</x:v>
      </x:c>
      <x:c r="J87" s="20" t="n">
        <x:f>IF(I87=0,"n.a.",H87/I87)</x:f>
        <x:v>0.1111111111111111</x:v>
      </x:c>
      <x:c r="K87" s="14"/>
      <x:c r="L87" s="14"/>
      <x:c r="M87" s="14"/>
      <x:c r="N87" s="14"/>
    </x:row>
    <x:row r="88" ht="33" customHeight="1">
      <x:c r="A88" s="21" t="str">
        <x:v>Literature</x:v>
      </x:c>
      <x:c r="B88" s="23" t="n">
        <x:f>COUNTIFS('Faculty'!$C$6:$C$269,$A88,'Faculty'!$B$6:$B$269,"Assistant",'Faculty'!$F$6:$F$269,"Current professoriate",'Faculty'!$E$6:$E$269,"Yes")</x:f>
        <x:v>1</x:v>
      </x:c>
      <x:c r="C88" s="23" t="n">
        <x:f>COUNTIFS('Faculty'!$C$6:$C$269,$A88,'Faculty'!$B$6:$B$269,"Assistant",'Faculty'!$F$6:$F$269,"Current professoriate",'Faculty'!$T$6:$T$269,"Yes")</x:f>
        <x:v>1</x:v>
      </x:c>
      <x:c r="D88" s="24" t="n">
        <x:f>IF(C88=0,"n.a.",B88/C88)</x:f>
        <x:v>1</x:v>
      </x:c>
      <x:c r="E88" s="23" t="n">
        <x:f>COUNTIFS('Faculty'!$C$6:$C$269,$A88,'Faculty'!$B$6:$B$269,"Associate",'Faculty'!$F$6:$F$269,"Current professoriate",'Faculty'!$E$6:$E$269,"Yes")</x:f>
        <x:v>10</x:v>
      </x:c>
      <x:c r="F88" s="23" t="n">
        <x:f>COUNTIFS('Faculty'!$C$6:$C$269,$A88,'Faculty'!$B$6:$B$269,"Associate",'Faculty'!$F$6:$F$269,"Current professoriate",'Faculty'!$T$6:$T$269,"Yes")</x:f>
        <x:v>10</x:v>
      </x:c>
      <x:c r="G88" s="24" t="n">
        <x:f>IF(F88=0,"n.a.",E88/F88)</x:f>
        <x:v>1</x:v>
      </x:c>
      <x:c r="H88" s="14" t="n">
        <x:f>COUNTIFS('Faculty'!$C$6:$C$269,$A88,'Faculty'!$B$6:$B$269,"Full",'Faculty'!$F$6:$F$269,"Current professoriate",'Faculty'!$E$6:$E$269,"Yes")</x:f>
        <x:v>10</x:v>
      </x:c>
      <x:c r="I88" s="14" t="n">
        <x:f>COUNTIFS('Faculty'!$C$6:$C$269,$A88,'Faculty'!$B$6:$B$269,"Full",'Faculty'!$F$6:$F$269,"Current professoriate",'Faculty'!$T$6:$T$269,"Yes")</x:f>
        <x:v>11</x:v>
      </x:c>
      <x:c r="J88" s="20" t="n">
        <x:f>IF(I88=0,"n.a.",H88/I88)</x:f>
        <x:v>0.9090909090909091</x:v>
      </x:c>
      <x:c r="K88" s="14"/>
      <x:c r="L88" s="14"/>
      <x:c r="M88" s="14"/>
      <x:c r="N88" s="14"/>
    </x:row>
    <x:row r="89" ht="33" customHeight="1">
      <x:c r="A89" s="21" t="str">
        <x:v>Philosophy</x:v>
      </x:c>
      <x:c r="B89" s="23" t="n">
        <x:f>COUNTIFS('Faculty'!$C$6:$C$269,$A89,'Faculty'!$B$6:$B$269,"Assistant",'Faculty'!$F$6:$F$269,"Current professoriate",'Faculty'!$E$6:$E$269,"Yes")</x:f>
        <x:v>2</x:v>
      </x:c>
      <x:c r="C89" s="23" t="n">
        <x:f>COUNTIFS('Faculty'!$C$6:$C$269,$A89,'Faculty'!$B$6:$B$269,"Assistant",'Faculty'!$F$6:$F$269,"Current professoriate",'Faculty'!$T$6:$T$269,"Yes")</x:f>
        <x:v>2</x:v>
      </x:c>
      <x:c r="D89" s="24" t="n">
        <x:f>IF(C89=0,"n.a.",B89/C89)</x:f>
        <x:v>1</x:v>
      </x:c>
      <x:c r="E89" s="23" t="n">
        <x:f>COUNTIFS('Faculty'!$C$6:$C$269,$A89,'Faculty'!$B$6:$B$269,"Associate",'Faculty'!$F$6:$F$269,"Current professoriate",'Faculty'!$E$6:$E$269,"Yes")</x:f>
        <x:v>2</x:v>
      </x:c>
      <x:c r="F89" s="23" t="n">
        <x:f>COUNTIFS('Faculty'!$C$6:$C$269,$A89,'Faculty'!$B$6:$B$269,"Associate",'Faculty'!$F$6:$F$269,"Current professoriate",'Faculty'!$T$6:$T$269,"Yes")</x:f>
        <x:v>4</x:v>
      </x:c>
      <x:c r="G89" s="24" t="n">
        <x:f>IF(F89=0,"n.a.",E89/F89)</x:f>
        <x:v>0.5</x:v>
      </x:c>
      <x:c r="H89" s="14" t="n">
        <x:f>COUNTIFS('Faculty'!$C$6:$C$269,$A89,'Faculty'!$B$6:$B$269,"Full",'Faculty'!$F$6:$F$269,"Current professoriate",'Faculty'!$E$6:$E$269,"Yes")</x:f>
        <x:v>2</x:v>
      </x:c>
      <x:c r="I89" s="14" t="n">
        <x:f>COUNTIFS('Faculty'!$C$6:$C$269,$A89,'Faculty'!$B$6:$B$269,"Full",'Faculty'!$F$6:$F$269,"Current professoriate",'Faculty'!$T$6:$T$269,"Yes")</x:f>
        <x:v>4</x:v>
      </x:c>
      <x:c r="J89" s="20" t="n">
        <x:f>IF(I89=0,"n.a.",H89/I89)</x:f>
        <x:v>0.5</x:v>
      </x:c>
      <x:c r="K89" s="14"/>
      <x:c r="L89" s="14"/>
      <x:c r="M89" s="14"/>
      <x:c r="N89" s="14"/>
    </x:row>
    <x:row r="90" ht="33" customHeight="1">
      <x:c r="A90" s="21" t="str">
        <x:v>Writing Program</x:v>
      </x:c>
      <x:c r="B90" s="23" t="n">
        <x:f>COUNTIFS('Faculty'!$C$6:$C$269,$A90,'Faculty'!$B$6:$B$269,"Assistant",'Faculty'!$F$6:$F$269,"Current professoriate",'Faculty'!$E$6:$E$269,"Yes")</x:f>
        <x:v>0</x:v>
      </x:c>
      <x:c r="C90" s="23" t="n">
        <x:f>COUNTIFS('Faculty'!$C$6:$C$269,$A90,'Faculty'!$B$6:$B$269,"Assistant",'Faculty'!$F$6:$F$269,"Current professoriate",'Faculty'!$T$6:$T$269,"Yes")</x:f>
        <x:v>0</x:v>
      </x:c>
      <x:c r="D90" s="24" t="str">
        <x:f>IF(C90=0,"n.a.",B90/C90)</x:f>
        <x:v>n.a.</x:v>
      </x:c>
      <x:c r="E90" s="23" t="n">
        <x:f>COUNTIFS('Faculty'!$C$6:$C$269,$A90,'Faculty'!$B$6:$B$269,"Associate",'Faculty'!$F$6:$F$269,"Current professoriate",'Faculty'!$E$6:$E$269,"Yes")</x:f>
        <x:v>0</x:v>
      </x:c>
      <x:c r="F90" s="23" t="n">
        <x:f>COUNTIFS('Faculty'!$C$6:$C$269,$A90,'Faculty'!$B$6:$B$269,"Associate",'Faculty'!$F$6:$F$269,"Current professoriate",'Faculty'!$T$6:$T$269,"Yes")</x:f>
        <x:v>0</x:v>
      </x:c>
      <x:c r="G90" s="24" t="str">
        <x:f>IF(F90=0,"n.a.",E90/F90)</x:f>
        <x:v>n.a.</x:v>
      </x:c>
      <x:c r="H90" s="14" t="n">
        <x:f>COUNTIFS('Faculty'!$C$6:$C$269,$A90,'Faculty'!$B$6:$B$269,"Full",'Faculty'!$F$6:$F$269,"Current professoriate",'Faculty'!$E$6:$E$269,"Yes")</x:f>
        <x:v>0</x:v>
      </x:c>
      <x:c r="I90" s="14" t="n">
        <x:f>COUNTIFS('Faculty'!$C$6:$C$269,$A90,'Faculty'!$B$6:$B$269,"Full",'Faculty'!$F$6:$F$269,"Current professoriate",'Faculty'!$T$6:$T$269,"Yes")</x:f>
        <x:v>0</x:v>
      </x:c>
      <x:c r="J90" s="20" t="str">
        <x:f>IF(I90=0,"n.a.",H90/I90)</x:f>
        <x:v>n.a.</x:v>
      </x:c>
      <x:c r="K90" s="14"/>
      <x:c r="L90" s="14"/>
      <x:c r="M90" s="14"/>
      <x:c r="N90" s="14"/>
    </x:row>
    <x:row r="91" ht="33" customHeight="1">
      <x:c r="A91" s="21" t="str">
        <x:v>Humanities / other units</x:v>
      </x:c>
      <x:c r="B91" s="23" t="n">
        <x:f>COUNTIFS('Faculty'!$C$6:$C$269,$A91,'Faculty'!$B$6:$B$269,"Assistant",'Faculty'!$F$6:$F$269,"Current professoriate",'Faculty'!$E$6:$E$269,"Yes")</x:f>
        <x:v>0</x:v>
      </x:c>
      <x:c r="C91" s="23" t="n">
        <x:f>COUNTIFS('Faculty'!$C$6:$C$269,$A91,'Faculty'!$B$6:$B$269,"Assistant",'Faculty'!$F$6:$F$269,"Current professoriate",'Faculty'!$T$6:$T$269,"Yes")</x:f>
        <x:v>0</x:v>
      </x:c>
      <x:c r="D91" s="24" t="str">
        <x:f>IF(C91=0,"n.a.",B91/C91)</x:f>
        <x:v>n.a.</x:v>
      </x:c>
      <x:c r="E91" s="23" t="n">
        <x:f>COUNTIFS('Faculty'!$C$6:$C$269,$A91,'Faculty'!$B$6:$B$269,"Associate",'Faculty'!$F$6:$F$269,"Current professoriate",'Faculty'!$E$6:$E$269,"Yes")</x:f>
        <x:v>0</x:v>
      </x:c>
      <x:c r="F91" s="23" t="n">
        <x:f>COUNTIFS('Faculty'!$C$6:$C$269,$A91,'Faculty'!$B$6:$B$269,"Associate",'Faculty'!$F$6:$F$269,"Current professoriate",'Faculty'!$T$6:$T$269,"Yes")</x:f>
        <x:v>0</x:v>
      </x:c>
      <x:c r="G91" s="24" t="str">
        <x:f>IF(F91=0,"n.a.",E91/F91)</x:f>
        <x:v>n.a.</x:v>
      </x:c>
      <x:c r="H91" s="14" t="n">
        <x:f>COUNTIFS('Faculty'!$C$6:$C$269,$A91,'Faculty'!$B$6:$B$269,"Full",'Faculty'!$F$6:$F$269,"Current professoriate",'Faculty'!$E$6:$E$269,"Yes")</x:f>
        <x:v>3</x:v>
      </x:c>
      <x:c r="I91" s="14" t="n">
        <x:f>COUNTIFS('Faculty'!$C$6:$C$269,$A91,'Faculty'!$B$6:$B$269,"Full",'Faculty'!$F$6:$F$269,"Current professoriate",'Faculty'!$T$6:$T$269,"Yes")</x:f>
        <x:v>3</x:v>
      </x:c>
      <x:c r="J91" s="20" t="n">
        <x:f>IF(I91=0,"n.a.",H91/I91)</x:f>
        <x:v>1</x:v>
      </x:c>
      <x:c r="K91" s="14"/>
      <x:c r="L91" s="14"/>
      <x:c r="M91" s="14"/>
      <x:c r="N91" s="14"/>
    </x:row>
    <x:row r="92" ht="23" customHeight="1">
      <x:c r="A92" s="14"/>
      <x:c r="B92" s="23"/>
      <x:c r="C92" s="23"/>
      <x:c r="D92" s="23"/>
      <x:c r="E92" s="23"/>
      <x:c r="F92" s="23"/>
      <x:c r="G92" s="23"/>
      <x:c r="H92" s="14"/>
      <x:c r="I92" s="14"/>
      <x:c r="J92" s="14"/>
      <x:c r="K92" s="14"/>
      <x:c r="L92" s="14"/>
      <x:c r="M92" s="14"/>
      <x:c r="N92" s="14"/>
    </x:row>
    <x:row r="93" ht="25" customHeight="1">
      <x:c r="A93" s="7" t="str">
        <x:v>The denominator is people with listed research in each department and rank. Several cells have small counts. Department composition differs by rank. Faculty columns E, T, and W hold political classification, research availability, and research direction.</x:v>
      </x:c>
      <x:c r="B93" s="27"/>
      <x:c r="C93" s="27"/>
      <x:c r="D93" s="27"/>
      <x:c r="E93" s="27"/>
      <x:c r="F93" s="27"/>
      <x:c r="G93" s="27"/>
      <x:c r="H93" s="7"/>
      <x:c r="I93" s="7"/>
      <x:c r="J93" s="7"/>
      <x:c r="K93" s="14"/>
      <x:c r="L93" s="14"/>
      <x:c r="M93" s="14"/>
      <x:c r="N93" s="14"/>
    </x:row>
    <x:row r="94" ht="25" customHeight="1">
      <x:c r="A94" s="7"/>
      <x:c r="B94" s="27"/>
      <x:c r="C94" s="27"/>
      <x:c r="D94" s="27"/>
      <x:c r="E94" s="27"/>
      <x:c r="F94" s="27"/>
      <x:c r="G94" s="27"/>
      <x:c r="H94" s="7"/>
      <x:c r="I94" s="7"/>
      <x:c r="J94" s="7"/>
      <x:c r="K94" s="14"/>
      <x:c r="L94" s="14"/>
      <x:c r="M94" s="14"/>
      <x:c r="N94" s="14"/>
    </x:row>
    <x:row r="95" ht="23" customHeight="1">
      <x:c r="A95" s="14"/>
      <x:c r="B95" s="23"/>
      <x:c r="C95" s="23"/>
      <x:c r="D95" s="23"/>
      <x:c r="E95" s="23"/>
      <x:c r="F95" s="23"/>
      <x:c r="G95" s="23"/>
      <x:c r="H95" s="14"/>
      <x:c r="I95" s="14"/>
      <x:c r="J95" s="14"/>
      <x:c r="K95" s="14"/>
      <x:c r="L95" s="14"/>
      <x:c r="M95" s="14"/>
      <x:c r="N95" s="14"/>
    </x:row>
    <x:row r="96" ht="23" customHeight="1">
      <x:c r="A96" s="14"/>
      <x:c r="B96" s="23"/>
      <x:c r="C96" s="23"/>
      <x:c r="D96" s="23"/>
      <x:c r="E96" s="23"/>
      <x:c r="F96" s="23"/>
      <x:c r="G96" s="23"/>
      <x:c r="H96" s="14"/>
      <x:c r="I96" s="14"/>
      <x:c r="J96" s="14"/>
      <x:c r="K96" s="14"/>
      <x:c r="L96" s="14"/>
      <x:c r="M96" s="14"/>
      <x:c r="N96" s="14"/>
    </x:row>
    <x:row r="97" ht="32" customHeight="1">
      <x:c r="A97" s="10" t="str">
        <x:v>Reconciliation</x:v>
      </x:c>
      <x:c r="B97" s="29" t="str">
        <x:v>Difference</x:v>
      </x:c>
      <x:c r="C97" s="29" t="str">
        <x:v>Expected</x:v>
      </x:c>
      <x:c r="D97" s="23"/>
      <x:c r="E97" s="23"/>
      <x:c r="F97" s="23"/>
      <x:c r="G97" s="23"/>
      <x:c r="H97" s="14"/>
      <x:c r="I97" s="14"/>
      <x:c r="J97" s="14"/>
      <x:c r="K97" s="14"/>
      <x:c r="L97" s="14"/>
      <x:c r="M97" s="14"/>
      <x:c r="N97" s="14"/>
    </x:row>
    <x:row r="98" ht="23" customHeight="1">
      <x:c r="A98" s="14" t="str">
        <x:v>Department totals versus roster</x:v>
      </x:c>
      <x:c r="B98" s="23" t="n">
        <x:f>B62-B9</x:f>
        <x:v>0</x:v>
      </x:c>
      <x:c r="C98" s="23" t="n">
        <x:v>0</x:v>
      </x:c>
      <x:c r="D98" s="23"/>
      <x:c r="E98" s="23"/>
      <x:c r="F98" s="23"/>
      <x:c r="G98" s="23"/>
      <x:c r="H98" s="14"/>
      <x:c r="I98" s="14"/>
      <x:c r="J98" s="14"/>
      <x:c r="K98" s="14"/>
      <x:c r="L98" s="14"/>
      <x:c r="M98" s="14"/>
      <x:c r="N98" s="14"/>
    </x:row>
    <x:row r="99" ht="23" customHeight="1">
      <x:c r="A99" s="14" t="str">
        <x:v>Appointment totals versus roster</x:v>
      </x:c>
      <x:c r="B99" s="23" t="n">
        <x:f>B72-B9</x:f>
        <x:v>0</x:v>
      </x:c>
      <x:c r="C99" s="23" t="n">
        <x:v>0</x:v>
      </x:c>
      <x:c r="D99" s="23"/>
      <x:c r="E99" s="23"/>
      <x:c r="F99" s="23"/>
      <x:c r="G99" s="23"/>
      <x:c r="H99" s="14"/>
      <x:c r="I99" s="14"/>
      <x:c r="J99" s="14"/>
      <x:c r="K99" s="14"/>
      <x:c r="L99" s="14"/>
      <x:c r="M99" s="14"/>
      <x:c r="N99" s="14"/>
    </x:row>
    <x:row r="100" ht="23" customHeight="1">
      <x:c r="A100" s="14" t="str">
        <x:v>Direction totals versus political</x:v>
      </x:c>
      <x:c r="B100" s="23" t="n">
        <x:f>B30-B16</x:f>
        <x:v>0</x:v>
      </x:c>
      <x:c r="C100" s="23" t="n">
        <x:v>0</x:v>
      </x:c>
      <x:c r="D100" s="23"/>
      <x:c r="E100" s="23"/>
      <x:c r="F100" s="23"/>
      <x:c r="G100" s="23"/>
      <x:c r="H100" s="14"/>
      <x:c r="I100" s="14"/>
      <x:c r="J100" s="14"/>
      <x:c r="K100" s="14"/>
      <x:c r="L100" s="14"/>
      <x:c r="M100" s="14"/>
      <x:c r="N100" s="14"/>
    </x:row>
    <x:row r="101" ht="23" customHeight="1">
      <x:c r="A101" s="14"/>
      <x:c r="B101" s="14"/>
      <x:c r="C101" s="14"/>
      <x:c r="D101" s="14"/>
      <x:c r="E101" s="14"/>
      <x:c r="F101" s="14"/>
      <x:c r="G101" s="14"/>
      <x:c r="H101" s="14"/>
      <x:c r="I101" s="14"/>
      <x:c r="J101" s="14"/>
      <x:c r="K101" s="14"/>
      <x:c r="L101" s="14"/>
      <x:c r="M101" s="14"/>
      <x:c r="N101" s="14"/>
    </x:row>
    <x:row r="102" ht="23" customHeight="1">
      <x:c r="A102" s="14"/>
      <x:c r="B102" s="14"/>
      <x:c r="C102" s="14"/>
      <x:c r="D102" s="14"/>
      <x:c r="E102" s="14"/>
      <x:c r="F102" s="14"/>
      <x:c r="G102" s="14"/>
      <x:c r="H102" s="14"/>
      <x:c r="I102" s="14"/>
      <x:c r="J102" s="14"/>
      <x:c r="K102" s="14"/>
      <x:c r="L102" s="14"/>
      <x:c r="M102" s="14"/>
      <x:c r="N102" s="14"/>
    </x:row>
    <x:row r="103" ht="23" customHeight="1">
      <x:c r="A103" s="14"/>
      <x:c r="B103" s="14"/>
      <x:c r="C103" s="14"/>
      <x:c r="D103" s="14"/>
      <x:c r="E103" s="14"/>
      <x:c r="F103" s="14"/>
      <x:c r="G103" s="14"/>
      <x:c r="H103" s="14"/>
      <x:c r="I103" s="14"/>
      <x:c r="J103" s="14"/>
      <x:c r="K103" s="14"/>
      <x:c r="L103" s="14"/>
      <x:c r="M103" s="14"/>
      <x:c r="N103" s="14"/>
    </x:row>
    <x:row r="104" ht="27" customHeight="1">
      <x:c r="A104" s="16" t="str">
        <x:v>DIRECTION BY APPOINTMENT • POLITICAL RESEARCH ENTRIES</x:v>
      </x:c>
      <x:c r="B104" s="16"/>
      <x:c r="C104" s="16"/>
      <x:c r="D104" s="16"/>
      <x:c r="E104" s="16"/>
      <x:c r="F104" s="16"/>
      <x:c r="G104" s="16"/>
      <x:c r="H104" s="14"/>
      <x:c r="I104" s="14"/>
      <x:c r="J104" s="14"/>
      <x:c r="K104" s="14"/>
      <x:c r="L104" s="14"/>
      <x:c r="M104" s="14"/>
      <x:c r="N104" s="14"/>
    </x:row>
    <x:row r="105" ht="48" customHeight="1">
      <x:c r="A105" s="10" t="str">
        <x:v>Appointment</x:v>
      </x:c>
      <x:c r="B105" s="10" t="str">
        <x:v>Political</x:v>
      </x:c>
      <x:c r="C105" s="10" t="str">
        <x:v>Left</x:v>
      </x:c>
      <x:c r="D105" s="10" t="str">
        <x:v>Right</x:v>
      </x:c>
      <x:c r="E105" s="10" t="str">
        <x:v>Mixed</x:v>
      </x:c>
      <x:c r="F105" s="10" t="str">
        <x:v>Not established</x:v>
      </x:c>
      <x:c r="G105" s="10" t="str">
        <x:v>Left / established</x:v>
      </x:c>
      <x:c r="H105" s="14"/>
      <x:c r="I105" s="14"/>
      <x:c r="J105" s="14"/>
      <x:c r="K105" s="14"/>
      <x:c r="L105" s="14"/>
      <x:c r="M105" s="14"/>
      <x:c r="N105" s="14"/>
    </x:row>
    <x:row r="106" ht="33" customHeight="1">
      <x:c r="A106" s="21" t="str">
        <x:v>Current professoriate</x:v>
      </x:c>
      <x:c r="B106" s="23" t="n">
        <x:f>COUNTIFS('Faculty'!$F$6:$F$269,A106,'Faculty'!$E$6:$E$269,"Yes")</x:f>
        <x:v>82</x:v>
      </x:c>
      <x:c r="C106" s="23" t="n">
        <x:f>COUNTIFS('Faculty'!$F$6:$F$269,A106,'Faculty'!$E$6:$E$269,"Yes",'Faculty'!$W$6:$W$269,"Left-sympathetic")</x:f>
        <x:v>77</x:v>
      </x:c>
      <x:c r="D106" s="23" t="n">
        <x:f>COUNTIFS('Faculty'!$F$6:$F$269,A106,'Faculty'!$E$6:$E$269,"Yes",'Faculty'!$W$6:$W$269,"Right-sympathetic")</x:f>
        <x:v>0</x:v>
      </x:c>
      <x:c r="E106" s="23" t="n">
        <x:f>COUNTIFS('Faculty'!$F$6:$F$269,A106,'Faculty'!$E$6:$E$269,"Yes",'Faculty'!$W$6:$W$269,"Mixed")</x:f>
        <x:v>0</x:v>
      </x:c>
      <x:c r="F106" s="23" t="n">
        <x:f>COUNTIFS('Faculty'!$F$6:$F$269,A106,'Faculty'!$E$6:$E$269,"Yes",'Faculty'!$W$6:$W$269,"Not established")</x:f>
        <x:v>5</x:v>
      </x:c>
      <x:c r="G106" s="24" t="n">
        <x:f>IF(SUM(C106:E106)=0,"n.a.",C106/SUM(C106:E106))</x:f>
        <x:v>1</x:v>
      </x:c>
      <x:c r="H106" s="14"/>
      <x:c r="I106" s="14"/>
      <x:c r="J106" s="14"/>
      <x:c r="K106" s="14"/>
      <x:c r="L106" s="14"/>
      <x:c r="M106" s="14"/>
      <x:c r="N106" s="14"/>
    </x:row>
    <x:row r="107" ht="33" customHeight="1">
      <x:c r="A107" s="21" t="str">
        <x:v>Teaching professoriate</x:v>
      </x:c>
      <x:c r="B107" s="23" t="n">
        <x:f>COUNTIFS('Faculty'!$F$6:$F$269,A107,'Faculty'!$E$6:$E$269,"Yes")</x:f>
        <x:v>7</x:v>
      </x:c>
      <x:c r="C107" s="23" t="n">
        <x:f>COUNTIFS('Faculty'!$F$6:$F$269,A107,'Faculty'!$E$6:$E$269,"Yes",'Faculty'!$W$6:$W$269,"Left-sympathetic")</x:f>
        <x:v>6</x:v>
      </x:c>
      <x:c r="D107" s="23" t="n">
        <x:f>COUNTIFS('Faculty'!$F$6:$F$269,A107,'Faculty'!$E$6:$E$269,"Yes",'Faculty'!$W$6:$W$269,"Right-sympathetic")</x:f>
        <x:v>0</x:v>
      </x:c>
      <x:c r="E107" s="23" t="n">
        <x:f>COUNTIFS('Faculty'!$F$6:$F$269,A107,'Faculty'!$E$6:$E$269,"Yes",'Faculty'!$W$6:$W$269,"Mixed")</x:f>
        <x:v>0</x:v>
      </x:c>
      <x:c r="F107" s="23" t="n">
        <x:f>COUNTIFS('Faculty'!$F$6:$F$269,A107,'Faculty'!$E$6:$E$269,"Yes",'Faculty'!$W$6:$W$269,"Not established")</x:f>
        <x:v>1</x:v>
      </x:c>
      <x:c r="G107" s="24" t="n">
        <x:f>IF(SUM(C107:E107)=0,"n.a.",C107/SUM(C107:E107))</x:f>
        <x:v>1</x:v>
      </x:c>
      <x:c r="H107" s="14"/>
      <x:c r="I107" s="14"/>
      <x:c r="J107" s="14"/>
      <x:c r="K107" s="14"/>
      <x:c r="L107" s="14"/>
      <x:c r="M107" s="14"/>
      <x:c r="N107" s="14"/>
    </x:row>
    <x:row r="108" ht="33" customHeight="1">
      <x:c r="A108" s="21" t="str">
        <x:v>Lecturer</x:v>
      </x:c>
      <x:c r="B108" s="23" t="n">
        <x:f>COUNTIFS('Faculty'!$F$6:$F$269,A108,'Faculty'!$E$6:$E$269,"Yes")</x:f>
        <x:v>36</x:v>
      </x:c>
      <x:c r="C108" s="23" t="n">
        <x:f>COUNTIFS('Faculty'!$F$6:$F$269,A108,'Faculty'!$E$6:$E$269,"Yes",'Faculty'!$W$6:$W$269,"Left-sympathetic")</x:f>
        <x:v>22</x:v>
      </x:c>
      <x:c r="D108" s="23" t="n">
        <x:f>COUNTIFS('Faculty'!$F$6:$F$269,A108,'Faculty'!$E$6:$E$269,"Yes",'Faculty'!$W$6:$W$269,"Right-sympathetic")</x:f>
        <x:v>0</x:v>
      </x:c>
      <x:c r="E108" s="23" t="n">
        <x:f>COUNTIFS('Faculty'!$F$6:$F$269,A108,'Faculty'!$E$6:$E$269,"Yes",'Faculty'!$W$6:$W$269,"Mixed")</x:f>
        <x:v>0</x:v>
      </x:c>
      <x:c r="F108" s="23" t="n">
        <x:f>COUNTIFS('Faculty'!$F$6:$F$269,A108,'Faculty'!$E$6:$E$269,"Yes",'Faculty'!$W$6:$W$269,"Not established")</x:f>
        <x:v>14</x:v>
      </x:c>
      <x:c r="G108" s="24" t="n">
        <x:f>IF(SUM(C108:E108)=0,"n.a.",C108/SUM(C108:E108))</x:f>
        <x:v>1</x:v>
      </x:c>
      <x:c r="H108" s="14"/>
      <x:c r="I108" s="14"/>
      <x:c r="J108" s="14"/>
      <x:c r="K108" s="14"/>
      <x:c r="L108" s="14"/>
      <x:c r="M108" s="14"/>
      <x:c r="N108" s="14"/>
    </x:row>
    <x:row r="109" ht="33" customHeight="1">
      <x:c r="A109" s="21" t="str">
        <x:v>Other teaching appointment</x:v>
      </x:c>
      <x:c r="B109" s="23" t="n">
        <x:f>COUNTIFS('Faculty'!$F$6:$F$269,A109,'Faculty'!$E$6:$E$269,"Yes")</x:f>
        <x:v>2</x:v>
      </x:c>
      <x:c r="C109" s="23" t="n">
        <x:f>COUNTIFS('Faculty'!$F$6:$F$269,A109,'Faculty'!$E$6:$E$269,"Yes",'Faculty'!$W$6:$W$269,"Left-sympathetic")</x:f>
        <x:v>1</x:v>
      </x:c>
      <x:c r="D109" s="23" t="n">
        <x:f>COUNTIFS('Faculty'!$F$6:$F$269,A109,'Faculty'!$E$6:$E$269,"Yes",'Faculty'!$W$6:$W$269,"Right-sympathetic")</x:f>
        <x:v>0</x:v>
      </x:c>
      <x:c r="E109" s="23" t="n">
        <x:f>COUNTIFS('Faculty'!$F$6:$F$269,A109,'Faculty'!$E$6:$E$269,"Yes",'Faculty'!$W$6:$W$269,"Mixed")</x:f>
        <x:v>0</x:v>
      </x:c>
      <x:c r="F109" s="23" t="n">
        <x:f>COUNTIFS('Faculty'!$F$6:$F$269,A109,'Faculty'!$E$6:$E$269,"Yes",'Faculty'!$W$6:$W$269,"Not established")</x:f>
        <x:v>1</x:v>
      </x:c>
      <x:c r="G109" s="24" t="n">
        <x:f>IF(SUM(C109:E109)=0,"n.a.",C109/SUM(C109:E109))</x:f>
        <x:v>1</x:v>
      </x:c>
      <x:c r="H109" s="14"/>
      <x:c r="I109" s="14"/>
      <x:c r="J109" s="14"/>
      <x:c r="K109" s="14"/>
      <x:c r="L109" s="14"/>
      <x:c r="M109" s="14"/>
      <x:c r="N109" s="14"/>
    </x:row>
    <x:row r="110" ht="33" customHeight="1">
      <x:c r="A110" s="21" t="str">
        <x:v>Emeritus</x:v>
      </x:c>
      <x:c r="B110" s="23" t="n">
        <x:f>COUNTIFS('Faculty'!$F$6:$F$269,A110,'Faculty'!$E$6:$E$269,"Yes")</x:f>
        <x:v>56</x:v>
      </x:c>
      <x:c r="C110" s="23" t="n">
        <x:f>COUNTIFS('Faculty'!$F$6:$F$269,A110,'Faculty'!$E$6:$E$269,"Yes",'Faculty'!$W$6:$W$269,"Left-sympathetic")</x:f>
        <x:v>46</x:v>
      </x:c>
      <x:c r="D110" s="23" t="n">
        <x:f>COUNTIFS('Faculty'!$F$6:$F$269,A110,'Faculty'!$E$6:$E$269,"Yes",'Faculty'!$W$6:$W$269,"Right-sympathetic")</x:f>
        <x:v>1</x:v>
      </x:c>
      <x:c r="E110" s="23" t="n">
        <x:f>COUNTIFS('Faculty'!$F$6:$F$269,A110,'Faculty'!$E$6:$E$269,"Yes",'Faculty'!$W$6:$W$269,"Mixed")</x:f>
        <x:v>0</x:v>
      </x:c>
      <x:c r="F110" s="23" t="n">
        <x:f>COUNTIFS('Faculty'!$F$6:$F$269,A110,'Faculty'!$E$6:$E$269,"Yes",'Faculty'!$W$6:$W$269,"Not established")</x:f>
        <x:v>9</x:v>
      </x:c>
      <x:c r="G110" s="24" t="n">
        <x:f>IF(SUM(C110:E110)=0,"n.a.",C110/SUM(C110:E110))</x:f>
        <x:v>0.9787234042553191</x:v>
      </x:c>
      <x:c r="H110" s="14"/>
      <x:c r="I110" s="14"/>
      <x:c r="J110" s="14"/>
      <x:c r="K110" s="14"/>
      <x:c r="L110" s="14"/>
      <x:c r="M110" s="14"/>
      <x:c r="N110" s="14"/>
    </x:row>
    <x:row r="111" ht="33" customHeight="1">
      <x:c r="A111" s="30" t="str">
        <x:v>Non-emeritus subtotal</x:v>
      </x:c>
      <x:c r="B111" s="25" t="n">
        <x:f>SUM(B106:B109)</x:f>
        <x:v>127</x:v>
      </x:c>
      <x:c r="C111" s="25" t="n">
        <x:f>SUM(C106:C109)</x:f>
        <x:v>106</x:v>
      </x:c>
      <x:c r="D111" s="25" t="n">
        <x:f>SUM(D106:D109)</x:f>
        <x:v>0</x:v>
      </x:c>
      <x:c r="E111" s="25" t="n">
        <x:f>SUM(E106:E109)</x:f>
        <x:v>0</x:v>
      </x:c>
      <x:c r="F111" s="25" t="n">
        <x:f>SUM(F106:F109)</x:f>
        <x:v>21</x:v>
      </x:c>
      <x:c r="G111" s="26" t="n">
        <x:f>C111/SUM(C111:E111)</x:f>
        <x:v>1</x:v>
      </x:c>
      <x:c r="H111" s="14"/>
      <x:c r="I111" s="14"/>
      <x:c r="J111" s="14"/>
      <x:c r="K111" s="14"/>
      <x:c r="L111" s="14"/>
      <x:c r="M111" s="14"/>
      <x:c r="N111" s="14"/>
    </x:row>
    <x:row r="112" ht="33" customHeight="1">
      <x:c r="A112" s="30" t="str">
        <x:v>All listed total</x:v>
      </x:c>
      <x:c r="B112" s="25" t="n">
        <x:f>SUM(B106:B110)</x:f>
        <x:v>183</x:v>
      </x:c>
      <x:c r="C112" s="25" t="n">
        <x:f>SUM(C106:C110)</x:f>
        <x:v>152</x:v>
      </x:c>
      <x:c r="D112" s="25" t="n">
        <x:f>SUM(D106:D110)</x:f>
        <x:v>1</x:v>
      </x:c>
      <x:c r="E112" s="25" t="n">
        <x:f>SUM(E106:E110)</x:f>
        <x:v>0</x:v>
      </x:c>
      <x:c r="F112" s="25" t="n">
        <x:f>SUM(F106:F110)</x:f>
        <x:v>30</x:v>
      </x:c>
      <x:c r="G112" s="26" t="n">
        <x:f>C112/SUM(C112:E112)</x:f>
        <x:v>0.9934640522875817</x:v>
      </x:c>
      <x:c r="H112" s="14"/>
      <x:c r="I112" s="14"/>
      <x:c r="J112" s="14"/>
      <x:c r="K112" s="14"/>
      <x:c r="L112" s="14"/>
      <x:c r="M112" s="14"/>
      <x:c r="N112" s="14"/>
    </x:row>
    <x:row r="113" ht="23" customHeight="1">
      <x:c r="A113" s="14"/>
      <x:c r="B113" s="14"/>
      <x:c r="C113" s="14"/>
      <x:c r="D113" s="14"/>
      <x:c r="E113" s="14"/>
      <x:c r="F113" s="14"/>
      <x:c r="G113" s="14"/>
      <x:c r="H113" s="14"/>
      <x:c r="I113" s="14"/>
      <x:c r="J113" s="14"/>
      <x:c r="K113" s="14"/>
      <x:c r="L113" s="14"/>
      <x:c r="M113" s="14"/>
      <x:c r="N113" s="14"/>
    </x:row>
    <x:row r="114" ht="28" customHeight="1">
      <x:c r="A114" s="7" t="str">
        <x:v>John Ellis, listed as emeritus, is the sole Right-sympathetic entry. Non-emeritus entries: 106 Left, 0 Right, and 21 with direction unestablished. Left / established excludes unestablished entries; the total political denominator retains them.</x:v>
      </x:c>
      <x:c r="B114" s="7"/>
      <x:c r="C114" s="7"/>
      <x:c r="D114" s="7"/>
      <x:c r="E114" s="7"/>
      <x:c r="F114" s="7"/>
      <x:c r="G114" s="7"/>
      <x:c r="H114" s="14"/>
      <x:c r="I114" s="14"/>
      <x:c r="J114" s="14"/>
      <x:c r="K114" s="14"/>
      <x:c r="L114" s="14"/>
      <x:c r="M114" s="14"/>
      <x:c r="N114" s="14"/>
    </x:row>
    <x:row r="115" ht="28" customHeight="1">
      <x:c r="A115" s="7"/>
      <x:c r="B115" s="7"/>
      <x:c r="C115" s="7"/>
      <x:c r="D115" s="7"/>
      <x:c r="E115" s="7"/>
      <x:c r="F115" s="7"/>
      <x:c r="G115" s="7"/>
      <x:c r="H115" s="14"/>
      <x:c r="I115" s="14"/>
      <x:c r="J115" s="14"/>
      <x:c r="K115" s="14"/>
      <x:c r="L115" s="14"/>
      <x:c r="M115" s="14"/>
      <x:c r="N115" s="14"/>
    </x:row>
    <x:row r="116" ht="23" customHeight="1">
      <x:c r="A116" s="14"/>
      <x:c r="B116" s="14"/>
      <x:c r="C116" s="14"/>
      <x:c r="D116" s="14"/>
      <x:c r="E116" s="14"/>
      <x:c r="F116" s="14"/>
      <x:c r="G116" s="14"/>
      <x:c r="H116" s="14"/>
      <x:c r="I116" s="14"/>
      <x:c r="J116" s="14"/>
      <x:c r="K116" s="14"/>
      <x:c r="L116" s="14"/>
      <x:c r="M116" s="14"/>
      <x:c r="N116" s="14"/>
    </x:row>
  </x:sheetData>
  <x:mergeCells>
    <x:mergeCell ref="A1:N2"/>
    <x:mergeCell ref="A3:N3"/>
    <x:mergeCell ref="A5:G5"/>
    <x:mergeCell ref="A11:G12"/>
    <x:mergeCell ref="A14:G14"/>
    <x:mergeCell ref="A21:G22"/>
    <x:mergeCell ref="A24:G24"/>
    <x:mergeCell ref="A32:G33"/>
    <x:mergeCell ref="A35:G35"/>
    <x:mergeCell ref="A42:G42"/>
    <x:mergeCell ref="A48:G48"/>
    <x:mergeCell ref="A50:G50"/>
    <x:mergeCell ref="A65:G65"/>
    <x:mergeCell ref="A74:G76"/>
    <x:mergeCell ref="A80:J80"/>
    <x:mergeCell ref="A93:J94"/>
    <x:mergeCell ref="A104:G104"/>
    <x:mergeCell ref="A114:G115"/>
  </x:mergeCells>
  <x:pageMargins left="0.7" right="0.7" top="0.75" bottom="0.75" header="0.3" footer="0.3"/>
  <x:drawing xmlns:r="http://schemas.openxmlformats.org/officeDocument/2006/relationships" r:id="Re5a296270e2b4158"/>
</x:worksheet>
</file>

<file path=xl/worksheets/sheet3.xml><?xml version="1.0" encoding="utf-8"?>
<x:worksheet xmlns:x="http://schemas.openxmlformats.org/spreadsheetml/2006/main">
  <x:sheetPr>
    <x:tabColor rgb="FF087F8C"/>
  </x:sheetPr>
  <x:sheetViews>
    <x:sheetView showGridLines="0" workbookViewId="0">
      <x:pane xSplit="1" ySplit="5" topLeftCell="B6" activePane="bottomRight" state="frozen"/>
    </x:sheetView>
  </x:sheetViews>
  <x:sheetFormatPr defaultRowHeight="15"/>
  <x:cols>
    <x:col min="1" max="1" width="24.440000534057617" hidden="0" customWidth="1"/>
    <x:col min="2" max="2" width="14.4399995803833" hidden="0" customWidth="1"/>
    <x:col min="3" max="3" width="25.559999465942383" hidden="0" customWidth="1"/>
    <x:col min="4" max="4" width="54.439998626708984" hidden="0" customWidth="1"/>
    <x:col min="5" max="5" width="13.329999923706055" hidden="0" customWidth="1"/>
    <x:col min="6" max="6" width="18.889999389648438" hidden="0" customWidth="1"/>
    <x:col min="7" max="7" width="34.439998626708984" hidden="0" customWidth="1"/>
    <x:col min="8" max="8" width="25.559999465942383" hidden="0" customWidth="1"/>
    <x:col min="9" max="9" width="30" hidden="0" customWidth="1"/>
    <x:col min="10" max="10" width="44.439998626708984" hidden="0" customWidth="1"/>
    <x:col min="11" max="11" width="21.110000610351562" hidden="0" customWidth="1"/>
    <x:col min="12" max="12" width="45.560001373291016" hidden="0" customWidth="1"/>
    <x:col min="13" max="13" width="41.11000061035156" hidden="0" customWidth="1"/>
    <x:col min="14" max="14" width="38.88999938964844" hidden="0" customWidth="1"/>
    <x:col min="15" max="15" width="44.439998626708984" hidden="0" customWidth="1"/>
    <x:col min="16" max="16" width="28.889999389648438" hidden="0" customWidth="1"/>
    <x:col min="17" max="17" width="61.11000061035156" hidden="0" customWidth="1"/>
    <x:col min="18" max="18" width="13.329999923706055" hidden="0" customWidth="1"/>
    <x:col min="19" max="19" width="12.779999732971191" hidden="0" customWidth="1"/>
    <x:col min="20" max="20" width="14.4399995803833" hidden="0" customWidth="1"/>
    <x:col min="21" max="21" width="20" hidden="0" customWidth="1"/>
    <x:col min="22" max="22" width="42.220001220703125" hidden="0" customWidth="1"/>
    <x:col min="23" max="23" width="20.559999465942383" hidden="0" customWidth="1"/>
    <x:col min="24" max="24" width="55.560001373291016" hidden="0" customWidth="1"/>
    <x:col min="25" max="25" width="46.66999816894531" hidden="0" customWidth="1"/>
    <x:col min="26" max="26" width="16.670000076293945" hidden="0" customWidth="1"/>
    <x:col min="27" max="27" width="54.439998626708984" hidden="0" customWidth="1"/>
    <x:col min="28" max="28" width="46.66999816894531" hidden="0" customWidth="1"/>
    <x:col min="29" max="29" width="46.66999816894531" hidden="0" customWidth="1"/>
  </x:cols>
  <x:sheetData>
    <x:row r="1" ht="26" customHeight="1">
      <x:c r="A1" s="4" t="str">
        <x:v>UCSC Humanities • faculty research</x:v>
      </x:c>
      <x:c r="B1" s="4"/>
      <x:c r="C1" s="4"/>
      <x:c r="D1" s="4"/>
      <x:c r="E1" s="4"/>
      <x:c r="F1" s="1"/>
      <x:c r="G1" s="1"/>
      <x:c r="H1" s="1"/>
      <x:c r="I1" s="1"/>
      <x:c r="J1" s="1"/>
      <x:c r="K1" s="1"/>
      <x:c r="L1" s="1"/>
      <x:c r="M1" s="1"/>
      <x:c r="N1" s="1"/>
      <x:c r="O1" s="1"/>
      <x:c r="P1" s="1"/>
      <x:c r="Q1" s="1"/>
      <x:c r="R1" s="1"/>
      <x:c r="S1" s="1"/>
      <x:c r="T1" s="1"/>
      <x:c r="U1" s="1"/>
      <x:c r="V1" s="1"/>
      <x:c r="W1" s="1"/>
      <x:c r="X1" s="1"/>
      <x:c r="Y1" s="1"/>
      <x:c r="Z1" s="1"/>
      <x:c r="AA1" s="1"/>
      <x:c r="AB1" s="1"/>
    </x:row>
    <x:row r="2" ht="26" customHeight="1">
      <x:c r="A2" s="4"/>
      <x:c r="B2" s="4"/>
      <x:c r="C2" s="4"/>
      <x:c r="D2" s="4"/>
      <x:c r="E2" s="4"/>
      <x:c r="F2" s="1"/>
      <x:c r="G2" s="1"/>
      <x:c r="H2" s="1"/>
      <x:c r="I2" s="1"/>
      <x:c r="J2" s="1"/>
      <x:c r="K2" s="1"/>
      <x:c r="L2" s="1"/>
      <x:c r="M2" s="1"/>
      <x:c r="N2" s="1"/>
      <x:c r="O2" s="1"/>
      <x:c r="P2" s="1"/>
      <x:c r="Q2" s="1"/>
      <x:c r="R2" s="1"/>
      <x:c r="S2" s="1"/>
      <x:c r="T2" s="1"/>
      <x:c r="U2" s="1"/>
      <x:c r="V2" s="1"/>
      <x:c r="W2" s="1"/>
      <x:c r="X2" s="1"/>
      <x:c r="Y2" s="1"/>
      <x:c r="Z2" s="1"/>
      <x:c r="AA2" s="1"/>
      <x:c r="AB2" s="1"/>
    </x:row>
    <x:row r="3" ht="34" customHeight="1">
      <x:c r="A3" s="7" t="str">
        <x:v>Full 264-person roster retained. Main Senate cohort: filter Z = Yes (188 people). T–Y show research availability and argument direction; Z–AB show cohort inclusion. AC links to available research statements/interests.</x:v>
      </x:c>
      <x:c r="B3" s="7"/>
      <x:c r="C3" s="7"/>
      <x:c r="D3" s="7"/>
      <x:c r="E3" s="7"/>
      <x:c r="F3" s="1"/>
      <x:c r="G3" s="1"/>
      <x:c r="H3" s="1"/>
      <x:c r="I3" s="1"/>
      <x:c r="J3" s="1"/>
      <x:c r="K3" s="1"/>
      <x:c r="L3" s="1"/>
      <x:c r="M3" s="1"/>
      <x:c r="N3" s="1"/>
      <x:c r="O3" s="1"/>
      <x:c r="P3" s="1"/>
      <x:c r="Q3" s="1"/>
      <x:c r="R3" s="1"/>
      <x:c r="S3" s="1"/>
      <x:c r="T3" s="1"/>
      <x:c r="U3" s="1"/>
      <x:c r="V3" s="1"/>
      <x:c r="W3" s="1"/>
      <x:c r="X3" s="1"/>
      <x:c r="Y3" s="1"/>
      <x:c r="Z3" s="1"/>
      <x:c r="AA3" s="1"/>
      <x:c r="AB3" s="1"/>
    </x:row>
    <x:row r="4">
      <x:c r="A4" s="1"/>
      <x:c r="B4" s="1"/>
      <x:c r="C4" s="1"/>
      <x:c r="D4" s="1"/>
      <x:c r="E4" s="1"/>
      <x:c r="F4" s="1"/>
      <x:c r="G4" s="1"/>
      <x:c r="H4" s="1"/>
      <x:c r="I4" s="1"/>
      <x:c r="J4" s="1"/>
      <x:c r="K4" s="1"/>
      <x:c r="L4" s="1"/>
      <x:c r="M4" s="1"/>
      <x:c r="N4" s="1"/>
      <x:c r="O4" s="1"/>
      <x:c r="P4" s="1"/>
      <x:c r="Q4" s="1"/>
      <x:c r="R4" s="1"/>
      <x:c r="S4" s="1"/>
      <x:c r="T4" s="1"/>
      <x:c r="U4" s="1"/>
      <x:c r="V4" s="1"/>
      <x:c r="W4" s="1"/>
      <x:c r="X4" s="1"/>
      <x:c r="Y4" s="1"/>
      <x:c r="Z4" s="1"/>
      <x:c r="AA4" s="1"/>
      <x:c r="AB4" s="1"/>
    </x:row>
    <x:row r="5" ht="32" customHeight="1">
      <x:c r="A5" s="10" t="str">
        <x:v>Name</x:v>
      </x:c>
      <x:c r="B5" s="10" t="str">
        <x:v>Rank</x:v>
      </x:c>
      <x:c r="C5" s="10" t="str">
        <x:v>Department / analysis group</x:v>
      </x:c>
      <x:c r="D5" s="10" t="str">
        <x:v>Research / creative scholarship</x:v>
      </x:c>
      <x:c r="E5" s="10" t="str">
        <x:v>Political research?</x:v>
      </x:c>
      <x:c r="F5" s="10" t="str">
        <x:v>Appointment group</x:v>
      </x:c>
      <x:c r="G5" s="10" t="str">
        <x:v>Reported title</x:v>
      </x:c>
      <x:c r="H5" s="10" t="str">
        <x:v>Reported department / unit</x:v>
      </x:c>
      <x:c r="I5" s="10" t="str">
        <x:v>Core department rosters</x:v>
      </x:c>
      <x:c r="J5" s="10" t="str">
        <x:v>Classification basis</x:v>
      </x:c>
      <x:c r="K5" s="10" t="str">
        <x:v>Evidence coverage</x:v>
      </x:c>
      <x:c r="L5" s="10" t="str">
        <x:v>Research source URL</x:v>
      </x:c>
      <x:c r="M5" s="10" t="str">
        <x:v>UCSC profile URL</x:v>
      </x:c>
      <x:c r="N5" s="10" t="str">
        <x:v>Inclusion roster URL</x:v>
      </x:c>
      <x:c r="O5" s="10" t="str">
        <x:v>Rank / status source URL</x:v>
      </x:c>
      <x:c r="P5" s="10" t="str">
        <x:v>Evidence location</x:v>
      </x:c>
      <x:c r="Q5" s="10" t="str">
        <x:v>Notes</x:v>
      </x:c>
      <x:c r="R5" s="10" t="str">
        <x:v>UCSC identifier</x:v>
      </x:c>
      <x:c r="S5" s="10" t="str">
        <x:v>Reviewed date</x:v>
      </x:c>
      <x:c r="T5" s="10" t="str">
        <x:v>Research listed?</x:v>
      </x:c>
      <x:c r="U5" s="10" t="str">
        <x:v>Research in UCSC directory?</x:v>
      </x:c>
      <x:c r="V5" s="10" t="str">
        <x:v>Availability basis</x:v>
      </x:c>
      <x:c r="W5" s="10" t="str">
        <x:v>Direction of research argument</x:v>
      </x:c>
      <x:c r="X5" s="10" t="str">
        <x:v>Direction coding basis</x:v>
      </x:c>
      <x:c r="Y5" s="10" t="str">
        <x:v>Direction evidence URL</x:v>
      </x:c>
      <x:c r="Z5" s="10" t="str">
        <x:v>Senate cohort?</x:v>
      </x:c>
      <x:c r="AA5" s="10" t="str">
        <x:v>Senate cohort basis</x:v>
      </x:c>
      <x:c r="AB5" s="10" t="str">
        <x:v>Senate appointment evidence URL</x:v>
      </x:c>
      <x:c r="AC5" s="45" t="str">
        <x:v>Research statement / interests URL</x:v>
      </x:c>
    </x:row>
    <x:row r="6" ht="82" customHeight="1">
      <x:c r="A6" s="3" t="str">
        <x:v>Sophia Azeb</x:v>
      </x:c>
      <x:c r="B6" s="3" t="str">
        <x:v>Assistant</x:v>
      </x:c>
      <x:c r="C6" s="3" t="str">
        <x:v>Critical Race and Ethnic Studies</x:v>
      </x:c>
      <x:c r="D6" s="3" t="str">
        <x:v>Black transnational culture, Afro-Arab identity, liberation movements, Palestine, nationalism, and statelessness.</x:v>
      </x:c>
      <x:c r="E6" s="12" t="str">
        <x:v>Yes</x:v>
      </x:c>
      <x:c r="F6" s="3" t="str">
        <x:v>Current professoriate</x:v>
      </x:c>
      <x:c r="G6" s="3" t="str">
        <x:v>Assistant Professor</x:v>
      </x:c>
      <x:c r="H6" s="3" t="str">
        <x:v>Critical Race and Ethnic Studies</x:v>
      </x:c>
      <x:c r="I6" s="3" t="str">
        <x:v>Critical Race and Ethnic Studies</x:v>
      </x:c>
      <x:c r="J6" s="3" t="str">
        <x:v>Explicit liberation movements, colonialism, racial politics, and nationalism.</x:v>
      </x:c>
      <x:c r="K6" s="3" t="str">
        <x:v>Reviewed description/publication</x:v>
      </x:c>
      <x:c r="L6" s="13" t="str">
        <x:v>https://campusdirectory.ucsc.edu/cd_detail?uid=sazeb</x:v>
      </x:c>
      <x:c r="M6" s="13" t="str">
        <x:v>https://campusdirectory.ucsc.edu/cd_detail?uid=sazeb</x:v>
      </x:c>
      <x:c r="N6" s="13" t="str">
        <x:v>https://cres.ucsc.edu/people-in-cres/</x:v>
      </x:c>
      <x:c r="O6" s="13" t="str">
        <x:v>https://campusdirectory.ucsc.edu/cd_detail?uid=sazeb</x:v>
      </x:c>
      <x:c r="P6" s="3" t="str">
        <x:v>Biography, Education and Training; Selected Publications</x:v>
      </x:c>
      <x:c r="Q6" s="3" t="str"/>
      <x:c r="R6" s="3" t="str">
        <x:v>sazeb</x:v>
      </x:c>
      <x:c r="S6" s="3" t="str">
        <x:v>2026-10-20</x:v>
      </x:c>
      <x:c r="T6" s="3" t="str">
        <x:v>Yes</x:v>
      </x:c>
      <x:c r="U6" s="3" t="str">
        <x:v>Yes</x:v>
      </x:c>
      <x:c r="V6" s="3" t="str">
        <x:v>Research or creative-work information appears in the UCSC directory.</x:v>
      </x:c>
      <x:c r="W6" s="3" t="str">
        <x:v>Left-sympathetic</x:v>
      </x:c>
      <x:c r="X6" s="3" t="str">
        <x:v>The listed work proposes decolonizing Palestine beyond the nation-state and develops liberation-oriented Black and Afro-Arab cultural analysis.</x:v>
      </x:c>
      <x:c r="Y6" s="3" t="str">
        <x:v>https://campusdirectory.ucsc.edu/cd_detail?uid=sazeb</x:v>
      </x:c>
      <x:c r="Z6" s="3" t="str">
        <x:v>Yes</x:v>
      </x:c>
      <x:c r="AA6" s="3" t="str">
        <x:v>Professor or teaching-professor series, including emeritus status. Membership category determined from public appointment titles.</x:v>
      </x:c>
      <x:c r="AB6" s="3" t="str">
        <x:v>https://campusdirectory.ucsc.edu/cd_detail?uid=sazeb</x:v>
      </x:c>
      <x:c r="AC6" s="13" t="str"/>
    </x:row>
    <x:row r="7" ht="82" customHeight="1">
      <x:c r="A7" s="3" t="str">
        <x:v>Micha M Cardenas</x:v>
      </x:c>
      <x:c r="B7" s="3" t="str">
        <x:v>Full</x:v>
      </x:c>
      <x:c r="C7" s="3" t="str">
        <x:v>Critical Race and Ethnic Studies</x:v>
      </x:c>
      <x:c r="D7" s="3" t="str">
        <x:v>Digital and immersive art, environmental justice, feminist theory, gender, and critical race studies.</x:v>
      </x:c>
      <x:c r="E7" s="12" t="str">
        <x:v>Yes</x:v>
      </x:c>
      <x:c r="F7" s="3" t="str">
        <x:v>Current professoriate</x:v>
      </x:c>
      <x:c r="G7" s="3" t="str">
        <x:v>Professor</x:v>
      </x:c>
      <x:c r="H7" s="3" t="str">
        <x:v>Critical Race and Ethnic Studies</x:v>
      </x:c>
      <x:c r="I7" s="3" t="str">
        <x:v>Critical Race and Ethnic Studies</x:v>
      </x:c>
      <x:c r="J7" s="3" t="str">
        <x:v>Explicit environmental justice, feminist theory, and critical race research.</x:v>
      </x:c>
      <x:c r="K7" s="3" t="str">
        <x:v>Reviewed description/publication</x:v>
      </x:c>
      <x:c r="L7" s="13" t="str">
        <x:v>https://campusdirectory.ucsc.edu/cd_detail?uid=mcarde14</x:v>
      </x:c>
      <x:c r="M7" s="13" t="str">
        <x:v>https://campusdirectory.ucsc.edu/cd_detail?uid=mcarde14</x:v>
      </x:c>
      <x:c r="N7" s="13" t="str">
        <x:v>https://humanities.ucsc.edu/people/</x:v>
      </x:c>
      <x:c r="O7" s="13" t="str">
        <x:v>https://campusdirectory.ucsc.edu/cd_detail?uid=mcarde14</x:v>
      </x:c>
      <x:c r="P7" s="3" t="str">
        <x:v>Areas of Expertise; Biography, Education and Training; Selected Publications</x:v>
      </x:c>
      <x:c r="Q7" s="3" t="str"/>
      <x:c r="R7" s="3" t="str">
        <x:v>mcarde14</x:v>
      </x:c>
      <x:c r="S7" s="3" t="str">
        <x:v>2026-10-20</x:v>
      </x:c>
      <x:c r="T7" s="3" t="str">
        <x:v>Yes</x:v>
      </x:c>
      <x:c r="U7" s="3" t="str">
        <x:v>Yes</x:v>
      </x:c>
      <x:c r="V7" s="3" t="str">
        <x:v>Research or creative-work information appears in the UCSC directory.</x:v>
      </x:c>
      <x:c r="W7" s="3" t="str">
        <x:v>Left-sympathetic</x:v>
      </x:c>
      <x:c r="X7" s="3" t="str">
        <x:v>The research joins trans-of-color and feminist theory to projects explicitly directed toward climate and environmental justice.</x:v>
      </x:c>
      <x:c r="Y7" s="3" t="str">
        <x:v>https://campusdirectory.ucsc.edu/cd_detail?uid=mcarde14</x:v>
      </x:c>
      <x:c r="Z7" s="3" t="str">
        <x:v>Yes</x:v>
      </x:c>
      <x:c r="AA7" s="3" t="str">
        <x:v>Professor or teaching-professor series, including emeritus status. Membership category determined from public appointment titles.</x:v>
      </x:c>
      <x:c r="AB7" s="3" t="str">
        <x:v>https://campusdirectory.ucsc.edu/cd_detail?uid=mcarde14</x:v>
      </x:c>
      <x:c r="AC7" s="13" t="str"/>
    </x:row>
    <x:row r="8" ht="82" customHeight="1">
      <x:c r="A8" s="3" t="str">
        <x:v>Melisa Casumbal</x:v>
      </x:c>
      <x:c r="B8" s="3" t="str">
        <x:v>Lecturer</x:v>
      </x:c>
      <x:c r="C8" s="3" t="str">
        <x:v>Critical Race and Ethnic Studies</x:v>
      </x:c>
      <x:c r="D8" s="3" t="str">
        <x:v>Philippine literature, decolonial poetry, patriarchy, Indigenous identity, and women's land and water defense.</x:v>
      </x:c>
      <x:c r="E8" s="12" t="str">
        <x:v>Yes</x:v>
      </x:c>
      <x:c r="F8" s="3" t="str">
        <x:v>Lecturer</x:v>
      </x:c>
      <x:c r="G8" s="3" t="str">
        <x:v>Lecturer</x:v>
      </x:c>
      <x:c r="H8" s="3" t="str">
        <x:v>Critical Race and Ethnic Studies</x:v>
      </x:c>
      <x:c r="I8" s="3" t="str">
        <x:v>Critical Race and Ethnic Studies</x:v>
      </x:c>
      <x:c r="J8" s="3" t="str">
        <x:v>The department newsletter explicitly describes decolonial poetics, patriarchy, and Indigenous resistance.</x:v>
      </x:c>
      <x:c r="K8" s="3" t="str">
        <x:v>Reviewed description/publication</x:v>
      </x:c>
      <x:c r="L8" s="13" t="str">
        <x:v>https://cres.ucsc.edu/news-events/newsletters/2024-newsletter.pdf</x:v>
      </x:c>
      <x:c r="M8" s="13" t="str">
        <x:v>https://campusdirectory.ucsc.edu/cd_detail?uid=mcasumba</x:v>
      </x:c>
      <x:c r="N8" s="13" t="str">
        <x:v>https://cres.ucsc.edu/people-in-cres/</x:v>
      </x:c>
      <x:c r="O8" s="13" t="str">
        <x:v>https://campusdirectory.ucsc.edu/cd_detail?uid=mcasumba</x:v>
      </x:c>
      <x:c r="P8" s="3" t="str">
        <x:v>Supplementary research source</x:v>
      </x:c>
      <x:c r="Q8" s="3" t="str"/>
      <x:c r="R8" s="3" t="str">
        <x:v>mcasumba</x:v>
      </x:c>
      <x:c r="S8" s="3" t="str">
        <x:v>2026-10-20</x:v>
      </x:c>
      <x:c r="T8" s="3" t="str">
        <x:v>Yes</x:v>
      </x:c>
      <x:c r="U8" s="3" t="str">
        <x:v>No</x:v>
      </x:c>
      <x:c r="V8" s="3" t="str">
        <x:v>Research found in a supplementary public source.</x:v>
      </x:c>
      <x:c r="W8" s="3" t="str">
        <x:v>Left-sympathetic</x:v>
      </x:c>
      <x:c r="X8" s="3" t="str">
        <x:v>The research explicitly adopts decolonial poetics and critiques patriarchy and structural violence while foregrounding Indigenous resistance.</x:v>
      </x:c>
      <x:c r="Y8" s="3" t="str">
        <x:v>https://cres.ucsc.edu/news-events/newsletters/2024-newsletter.pdf</x:v>
      </x:c>
      <x:c r="Z8" s="3" t="str">
        <x:v>No</x:v>
      </x:c>
      <x:c r="AA8" s="3" t="str">
        <x:v>Non-Senate lecturer title; no security-of-employment or teaching-professor appointment documented. Exclusion does not imply part-time employment.</x:v>
      </x:c>
      <x:c r="AB8" s="3" t="str">
        <x:v>https://campusdirectory.ucsc.edu/cd_detail?uid=mcasumba</x:v>
      </x:c>
      <x:c r="AC8" s="13" t="str"/>
    </x:row>
    <x:row r="9" ht="82" customHeight="1">
      <x:c r="A9" s="3" t="str">
        <x:v>Iokepa Casumbal-Salazar</x:v>
      </x:c>
      <x:c r="B9" s="3" t="str">
        <x:v>Associate</x:v>
      </x:c>
      <x:c r="C9" s="3" t="str">
        <x:v>Critical Race and Ethnic Studies</x:v>
      </x:c>
      <x:c r="D9" s="3" t="str">
        <x:v>Kanaka Maoli political thought, Indigenous resistance, settler science, and land struggles in Hawaiʻi.</x:v>
      </x:c>
      <x:c r="E9" s="12" t="str">
        <x:v>Yes</x:v>
      </x:c>
      <x:c r="F9" s="3" t="str">
        <x:v>Current professoriate</x:v>
      </x:c>
      <x:c r="G9" s="3" t="str">
        <x:v>Associate Professor</x:v>
      </x:c>
      <x:c r="H9" s="3" t="str">
        <x:v>Critical Race and Ethnic Studies</x:v>
      </x:c>
      <x:c r="I9" s="3" t="str">
        <x:v>Critical Race and Ethnic Studies</x:v>
      </x:c>
      <x:c r="J9" s="3" t="str">
        <x:v>Explicit Indigenous politics, decolonization, and resistance to settler colonialism.</x:v>
      </x:c>
      <x:c r="K9" s="3" t="str">
        <x:v>Reviewed description/publication</x:v>
      </x:c>
      <x:c r="L9" s="13" t="str">
        <x:v>https://campusdirectory.ucsc.edu/cd_detail?uid=jsalaz27</x:v>
      </x:c>
      <x:c r="M9" s="13" t="str">
        <x:v>https://campusdirectory.ucsc.edu/cd_detail?uid=jsalaz27</x:v>
      </x:c>
      <x:c r="N9" s="13" t="str">
        <x:v>https://humanities.ucsc.edu/people/</x:v>
      </x:c>
      <x:c r="O9" s="13" t="str">
        <x:v>https://campusdirectory.ucsc.edu/cd_detail?uid=jsalaz27</x:v>
      </x:c>
      <x:c r="P9" s="3" t="str">
        <x:v>Biography, Education and Training</x:v>
      </x:c>
      <x:c r="Q9" s="3" t="str"/>
      <x:c r="R9" s="3" t="str">
        <x:v>jsalaz27</x:v>
      </x:c>
      <x:c r="S9" s="3" t="str">
        <x:v>2026-10-20</x:v>
      </x:c>
      <x:c r="T9" s="3" t="str">
        <x:v>Yes</x:v>
      </x:c>
      <x:c r="U9" s="3" t="str">
        <x:v>Yes</x:v>
      </x:c>
      <x:c r="V9" s="3" t="str">
        <x:v>Research or creative-work information appears in the UCSC directory.</x:v>
      </x:c>
      <x:c r="W9" s="3" t="str">
        <x:v>Left-sympathetic</x:v>
      </x:c>
      <x:c r="X9" s="3" t="str">
        <x:v>The research uses Indigenous anticolonial and decolonial frameworks, including contributions to Detours and Decolonizing Methodologies.</x:v>
      </x:c>
      <x:c r="Y9" s="3" t="str">
        <x:v>https://campusdirectory.ucsc.edu/cd_detail?uid=jsalaz27</x:v>
      </x:c>
      <x:c r="Z9" s="3" t="str">
        <x:v>Yes</x:v>
      </x:c>
      <x:c r="AA9" s="3" t="str">
        <x:v>Professor or teaching-professor series, including emeritus status. Membership category determined from public appointment titles.</x:v>
      </x:c>
      <x:c r="AB9" s="3" t="str">
        <x:v>https://campusdirectory.ucsc.edu/cd_detail?uid=jsalaz27</x:v>
      </x:c>
      <x:c r="AC9" s="13" t="str"/>
    </x:row>
    <x:row r="10" ht="82" customHeight="1">
      <x:c r="A10" s="3" t="str">
        <x:v>Naindeep Singh Chann</x:v>
      </x:c>
      <x:c r="B10" s="3" t="str">
        <x:v>Unspecified</x:v>
      </x:c>
      <x:c r="C10" s="3" t="str">
        <x:v>Critical Race and Ethnic Studies</x:v>
      </x:c>
      <x:c r="D10" s="3" t="str">
        <x:v>Sikh and Persianate history, sovereignty, and the origins and uses of rulers’ titles.</x:v>
      </x:c>
      <x:c r="E10" s="12" t="str">
        <x:v>Yes</x:v>
      </x:c>
      <x:c r="F10" s="3" t="str">
        <x:v>Other teaching appointment</x:v>
      </x:c>
      <x:c r="G10" s="3" t="str"/>
      <x:c r="H10" s="3" t="str">
        <x:v>Critical Race and Ethnic Studies</x:v>
      </x:c>
      <x:c r="I10" s="3" t="str">
        <x:v>Critical Race and Ethnic Studies</x:v>
      </x:c>
      <x:c r="J10" s="3" t="str">
        <x:v>The article on the sahib-qiran title analyzes royal claims and their use across historical polities.</x:v>
      </x:c>
      <x:c r="K10" s="3" t="str">
        <x:v>Reviewed description/publication</x:v>
      </x:c>
      <x:c r="L10" s="13" t="str">
        <x:v>https://doi.org/10.1163/160984909X12476379007927</x:v>
      </x:c>
      <x:c r="M10" s="13" t="str">
        <x:v>https://campusdirectory.ucsc.edu/cd_detail?uid=nchann</x:v>
      </x:c>
      <x:c r="N10" s="13" t="str">
        <x:v>https://cres.ucsc.edu/people-in-cres/</x:v>
      </x:c>
      <x:c r="O10" s="13" t="str">
        <x:v>https://campusdirectory.ucsc.edu/cd_detail?uid=nchann</x:v>
      </x:c>
      <x:c r="P10" s="3" t="str">
        <x:v>Supplementary research source</x:v>
      </x:c>
      <x:c r="Q10" s="3" t="str">
        <x:v>Listed under Lecturers and Postdocs; exact UCSC appointment is not specified.</x:v>
      </x:c>
      <x:c r="R10" s="3" t="str">
        <x:v>nchann</x:v>
      </x:c>
      <x:c r="S10" s="3" t="str">
        <x:v>2026-10-20</x:v>
      </x:c>
      <x:c r="T10" s="3" t="str">
        <x:v>Yes</x:v>
      </x:c>
      <x:c r="U10" s="3" t="str">
        <x:v>No</x:v>
      </x:c>
      <x:c r="V10" s="3" t="str">
        <x:v>Research found in a supplementary public source.</x:v>
      </x:c>
      <x:c r="W10" s="3" t="str">
        <x:v>Not established</x:v>
      </x:c>
      <x:c r="X10" s="3" t="str">
        <x:v>Lord of the Auspicious Conjunction: Origins of the Sahib-Qiran: The article reconstructs the origin and political use of a sovereign title. That establishes political subject matter, but the account of royal legitimation does not establish sympathy for a modern Left or Right position.</x:v>
      </x:c>
      <x:c r="Y10" s="3" t="str">
        <x:v>https://doi.org/10.1163/160984909X12476379007927</x:v>
      </x:c>
      <x:c r="Z10" s="3" t="str">
        <x:v>No</x:v>
      </x:c>
      <x:c r="AA10" s="3" t="str">
        <x:v>Listed under Lecturers and Postdocs, both non-Senate appointment categories. Excluded from the Senate cohort.</x:v>
      </x:c>
      <x:c r="AB10" s="3" t="str">
        <x:v>https://cres.ucsc.edu/people-in-cres/</x:v>
      </x:c>
      <x:c r="AC10" s="13" t="str"/>
    </x:row>
    <x:row r="11" ht="82" customHeight="1">
      <x:c r="A11" s="3" t="str">
        <x:v>Josen M Diaz</x:v>
      </x:c>
      <x:c r="B11" s="3" t="str">
        <x:v>Associate</x:v>
      </x:c>
      <x:c r="C11" s="3" t="str">
        <x:v>Critical Race and Ethnic Studies</x:v>
      </x:c>
      <x:c r="D11" s="3" t="str">
        <x:v>Race, gender, colonialism, authoritarianism, Filipino America, and Cold War reproductive governance.</x:v>
      </x:c>
      <x:c r="E11" s="12" t="str">
        <x:v>Yes</x:v>
      </x:c>
      <x:c r="F11" s="3" t="str">
        <x:v>Current professoriate</x:v>
      </x:c>
      <x:c r="G11" s="3" t="str">
        <x:v>Associate Professor</x:v>
      </x:c>
      <x:c r="H11" s="3" t="str">
        <x:v>Critical Race and Ethnic Studies</x:v>
      </x:c>
      <x:c r="I11" s="3" t="str">
        <x:v>Critical Race and Ethnic Studies</x:v>
      </x:c>
      <x:c r="J11" s="3" t="str">
        <x:v>Explicit authoritarianism, race, gender, and colonialism.</x:v>
      </x:c>
      <x:c r="K11" s="3" t="str">
        <x:v>Reviewed description/publication</x:v>
      </x:c>
      <x:c r="L11" s="13" t="str">
        <x:v>https://culturalstudies.ucsc.edu/2026/01/03/feb-11-josen-diaz-population-crisis-and-the-reproductive-archive/</x:v>
      </x:c>
      <x:c r="M11" s="13" t="str">
        <x:v>https://campusdirectory.ucsc.edu/cd_detail?uid=jdiaz98</x:v>
      </x:c>
      <x:c r="N11" s="13" t="str">
        <x:v>https://cres.ucsc.edu/people-in-cres/</x:v>
      </x:c>
      <x:c r="O11" s="13" t="str">
        <x:v>https://campusdirectory.ucsc.edu/cd_detail?uid=jdiaz98</x:v>
      </x:c>
      <x:c r="P11" s="3" t="str">
        <x:v>Supplementary research source</x:v>
      </x:c>
      <x:c r="Q11" s="3" t="str"/>
      <x:c r="R11" s="3" t="str">
        <x:v>jdiaz98</x:v>
      </x:c>
      <x:c r="S11" s="3" t="str">
        <x:v>2026-10-20</x:v>
      </x:c>
      <x:c r="T11" s="3" t="str">
        <x:v>Yes</x:v>
      </x:c>
      <x:c r="U11" s="3" t="str">
        <x:v>No</x:v>
      </x:c>
      <x:c r="V11" s="3" t="str">
        <x:v>Research found in a supplementary public source.</x:v>
      </x:c>
      <x:c r="W11" s="3" t="str">
        <x:v>Left-sympathetic</x:v>
      </x:c>
      <x:c r="X11" s="3" t="str">
        <x:v>The research frames reproductive governance through critiques of authoritarianism, imperial power, and neocolonial development.</x:v>
      </x:c>
      <x:c r="Y11" s="3" t="str">
        <x:v>https://culturalstudies.ucsc.edu/2026/01/03/feb-11-josen-diaz-population-crisis-and-the-reproductive-archive/</x:v>
      </x:c>
      <x:c r="Z11" s="3" t="str">
        <x:v>Yes</x:v>
      </x:c>
      <x:c r="AA11" s="3" t="str">
        <x:v>Professor or teaching-professor series, including emeritus status. Membership category determined from public appointment titles.</x:v>
      </x:c>
      <x:c r="AB11" s="3" t="str">
        <x:v>https://campusdirectory.ucsc.edu/cd_detail?uid=jdiaz98</x:v>
      </x:c>
      <x:c r="AC11" s="13" t="str"/>
    </x:row>
    <x:row r="12" ht="82" customHeight="1">
      <x:c r="A12" s="3" t="str">
        <x:v>Tricia Gallagher-Geurtsen</x:v>
      </x:c>
      <x:c r="B12" s="3" t="str">
        <x:v>Unspecified</x:v>
      </x:c>
      <x:c r="C12" s="3" t="str">
        <x:v>Critical Race and Ethnic Studies</x:v>
      </x:c>
      <x:c r="D12" s="3" t="str">
        <x:v>Ethnic-studies teacher education, decolonial schooling, multilingual education, and racial inequality in curricula.</x:v>
      </x:c>
      <x:c r="E12" s="12" t="str">
        <x:v>Yes</x:v>
      </x:c>
      <x:c r="F12" s="3" t="str">
        <x:v>Other teaching appointment</x:v>
      </x:c>
      <x:c r="G12" s="3" t="str">
        <x:v>Dr.</x:v>
      </x:c>
      <x:c r="H12" s="3" t="str">
        <x:v>Critical Race and Ethnic Studies</x:v>
      </x:c>
      <x:c r="I12" s="3" t="str">
        <x:v>Critical Race and Ethnic Studies</x:v>
      </x:c>
      <x:c r="J12" s="3" t="str">
        <x:v>Explicit decolonial theory, critical race theory, and antiracist pedagogy.</x:v>
      </x:c>
      <x:c r="K12" s="3" t="str">
        <x:v>Reviewed description/publication</x:v>
      </x:c>
      <x:c r="L12" s="13" t="str">
        <x:v>https://ethnicstudies.ucsd.edu/people/gallagher-geursten.html</x:v>
      </x:c>
      <x:c r="M12" s="13" t="str">
        <x:v>https://campusdirectory.ucsc.edu/cd_detail?uid=trgallag</x:v>
      </x:c>
      <x:c r="N12" s="13" t="str">
        <x:v>https://cres.ucsc.edu/people-in-cres/</x:v>
      </x:c>
      <x:c r="O12" s="13" t="str">
        <x:v>https://campusdirectory.ucsc.edu/cd_detail?uid=trgallag</x:v>
      </x:c>
      <x:c r="P12" s="3" t="str">
        <x:v>Supplementary research source</x:v>
      </x:c>
      <x:c r="Q12" s="3" t="str">
        <x:v>Listed under Lecturers and Postdocs; exact UCSC appointment is not specified.</x:v>
      </x:c>
      <x:c r="R12" s="3" t="str">
        <x:v>trgallag</x:v>
      </x:c>
      <x:c r="S12" s="3" t="str">
        <x:v>2026-10-20</x:v>
      </x:c>
      <x:c r="T12" s="3" t="str">
        <x:v>Yes</x:v>
      </x:c>
      <x:c r="U12" s="3" t="str">
        <x:v>No</x:v>
      </x:c>
      <x:c r="V12" s="3" t="str">
        <x:v>Research found in a supplementary public source.</x:v>
      </x:c>
      <x:c r="W12" s="3" t="str">
        <x:v>Left-sympathetic</x:v>
      </x:c>
      <x:c r="X12" s="3" t="str">
        <x:v>The research explicitly develops decolonial and antiracist approaches to education.</x:v>
      </x:c>
      <x:c r="Y12" s="3" t="str">
        <x:v>https://ethnicstudies.ucsd.edu/people/gallagher-geursten.html</x:v>
      </x:c>
      <x:c r="Z12" s="3" t="str">
        <x:v>No</x:v>
      </x:c>
      <x:c r="AA12" s="3" t="str">
        <x:v>Listed under Lecturers and Postdocs, both non-Senate appointment categories. Excluded from the Senate cohort.</x:v>
      </x:c>
      <x:c r="AB12" s="3" t="str">
        <x:v>https://cres.ucsc.edu/people-in-cres/</x:v>
      </x:c>
      <x:c r="AC12" s="13" t="str"/>
    </x:row>
    <x:row r="13" ht="82" customHeight="1">
      <x:c r="A13" s="3" t="str">
        <x:v>Margo J Hendricks</x:v>
      </x:c>
      <x:c r="B13" s="3" t="str">
        <x:v>Full</x:v>
      </x:c>
      <x:c r="C13" s="3" t="str">
        <x:v>Critical Race and Ethnic Studies</x:v>
      </x:c>
      <x:c r="D13" s="3" t="str">
        <x:v>Early modern literature, race, gender, drama, and women playwrights.</x:v>
      </x:c>
      <x:c r="E13" s="12" t="str">
        <x:v>Yes</x:v>
      </x:c>
      <x:c r="F13" s="3" t="str">
        <x:v>Emeritus</x:v>
      </x:c>
      <x:c r="G13" s="3" t="str">
        <x:v>Professor Emerita</x:v>
      </x:c>
      <x:c r="H13" s="3" t="str">
        <x:v>Humanities Division</x:v>
      </x:c>
      <x:c r="I13" s="3" t="str">
        <x:v>Critical Race and Ethnic Studies</x:v>
      </x:c>
      <x:c r="J13" s="3" t="str">
        <x:v>Race and gender are explicit research themes.</x:v>
      </x:c>
      <x:c r="K13" s="3" t="str">
        <x:v>Reviewed description/publication</x:v>
      </x:c>
      <x:c r="L13" s="13" t="str">
        <x:v>https://campusdirectory.ucsc.edu/cd_detail?uid=margoh</x:v>
      </x:c>
      <x:c r="M13" s="13" t="str">
        <x:v>https://campusdirectory.ucsc.edu/cd_detail?uid=margoh</x:v>
      </x:c>
      <x:c r="N13" s="13" t="str">
        <x:v>https://humanities.ucsc.edu/people/</x:v>
      </x:c>
      <x:c r="O13" s="13" t="str">
        <x:v>https://campusdirectory.ucsc.edu/cd_detail?uid=margoh</x:v>
      </x:c>
      <x:c r="P13" s="3" t="str">
        <x:v>Research Interests; Areas of Expertise; Biography, Education and Training</x:v>
      </x:c>
      <x:c r="Q13" s="3" t="str">
        <x:v>Department grouping uses a core department roster. Roster-listed emeritus; inclusion does not imply current teaching or employment.</x:v>
      </x:c>
      <x:c r="R13" s="3" t="str">
        <x:v>margoh</x:v>
      </x:c>
      <x:c r="S13" s="3" t="str">
        <x:v>2026-10-20</x:v>
      </x:c>
      <x:c r="T13" s="3" t="str">
        <x:v>Yes</x:v>
      </x:c>
      <x:c r="U13" s="3" t="str">
        <x:v>Yes</x:v>
      </x:c>
      <x:c r="V13" s="3" t="str">
        <x:v>Research or creative-work information appears in the UCSC directory.</x:v>
      </x:c>
      <x:c r="W13" s="3" t="str">
        <x:v>Left-sympathetic</x:v>
      </x:c>
      <x:c r="X13" s="3" t="str">
        <x:v>Race and Romance uses critical analysis of colorism, racial passing, and white settler colonialism in literary narratives.</x:v>
      </x:c>
      <x:c r="Y13" s="3" t="str">
        <x:v>https://press.uchicago.edu/ucp/books/book/distributed/R/bo122973548.html</x:v>
      </x:c>
      <x:c r="Z13" s="3" t="str">
        <x:v>Yes</x:v>
      </x:c>
      <x:c r="AA13" s="3" t="str">
        <x:v>Professor or teaching-professor series, including emeritus status. Membership category determined from public appointment titles.</x:v>
      </x:c>
      <x:c r="AB13" s="3" t="str">
        <x:v>https://campusdirectory.ucsc.edu/cd_detail?uid=margoh</x:v>
      </x:c>
      <x:c r="AC13" s="13" t="str">
        <x:v>https://campusdirectory.ucsc.edu/cd_detail?uid=margoh</x:v>
      </x:c>
    </x:row>
    <x:row r="14" ht="82" customHeight="1">
      <x:c r="A14" s="3" t="str">
        <x:v>Christine J Hong</x:v>
      </x:c>
      <x:c r="B14" s="3" t="str">
        <x:v>Full</x:v>
      </x:c>
      <x:c r="C14" s="3" t="str">
        <x:v>Critical Race and Ethnic Studies</x:v>
      </x:c>
      <x:c r="D14" s="3" t="str">
        <x:v>Asian American literature, Black radicalism, ethnic studies, liberationist pedagogy, human rights, and US empire.</x:v>
      </x:c>
      <x:c r="E14" s="12" t="str">
        <x:v>Yes</x:v>
      </x:c>
      <x:c r="F14" s="3" t="str">
        <x:v>Current professoriate</x:v>
      </x:c>
      <x:c r="G14" s="3" t="str">
        <x:v>Professor</x:v>
      </x:c>
      <x:c r="H14" s="3" t="str">
        <x:v>Critical Race and Ethnic Studies</x:v>
      </x:c>
      <x:c r="I14" s="3" t="str">
        <x:v>Critical Race and Ethnic Studies; Literature</x:v>
      </x:c>
      <x:c r="J14" s="3" t="str">
        <x:v>Explicit radicalism, liberation, human rights, war, and empire.</x:v>
      </x:c>
      <x:c r="K14" s="3" t="str">
        <x:v>Reviewed description/publication</x:v>
      </x:c>
      <x:c r="L14" s="13" t="str">
        <x:v>https://campusdirectory.ucsc.edu/cd_detail?uid=cjhong</x:v>
      </x:c>
      <x:c r="M14" s="13" t="str">
        <x:v>https://campusdirectory.ucsc.edu/cd_detail?uid=cjhong</x:v>
      </x:c>
      <x:c r="N14" s="13" t="str">
        <x:v>https://humanities.ucsc.edu/people/</x:v>
      </x:c>
      <x:c r="O14" s="13" t="str">
        <x:v>https://campusdirectory.ucsc.edu/cd_detail?uid=cjhong</x:v>
      </x:c>
      <x:c r="P14" s="3" t="str">
        <x:v>Research Interests; Summary of Expertise; Selected Publications</x:v>
      </x:c>
      <x:c r="Q14" s="3" t="str"/>
      <x:c r="R14" s="3" t="str">
        <x:v>cjhong</x:v>
      </x:c>
      <x:c r="S14" s="3" t="str">
        <x:v>2026-10-20</x:v>
      </x:c>
      <x:c r="T14" s="3" t="str">
        <x:v>Yes</x:v>
      </x:c>
      <x:c r="U14" s="3" t="str">
        <x:v>Yes</x:v>
      </x:c>
      <x:c r="V14" s="3" t="str">
        <x:v>Research or creative-work information appears in the UCSC directory.</x:v>
      </x:c>
      <x:c r="W14" s="3" t="str">
        <x:v>Left-sympathetic</x:v>
      </x:c>
      <x:c r="X14" s="3" t="str">
        <x:v>The research explicitly includes liberationist pedagogy, political education, and Third World solidarity.</x:v>
      </x:c>
      <x:c r="Y14" s="3" t="str">
        <x:v>https://campusdirectory.ucsc.edu/cd_detail?uid=cjhong</x:v>
      </x:c>
      <x:c r="Z14" s="3" t="str">
        <x:v>Yes</x:v>
      </x:c>
      <x:c r="AA14" s="3" t="str">
        <x:v>Professor or teaching-professor series, including emeritus status. Membership category determined from public appointment titles.</x:v>
      </x:c>
      <x:c r="AB14" s="3" t="str">
        <x:v>https://campusdirectory.ucsc.edu/cd_detail?uid=cjhong</x:v>
      </x:c>
      <x:c r="AC14" s="13" t="str">
        <x:v>https://campusdirectory.ucsc.edu/cd_detail?uid=cjhong</x:v>
      </x:c>
    </x:row>
    <x:row r="15" ht="82" customHeight="1">
      <x:c r="A15" s="3" t="str">
        <x:v>Fahima Ife</x:v>
      </x:c>
      <x:c r="B15" s="3" t="str">
        <x:v>Associate</x:v>
      </x:c>
      <x:c r="C15" s="3" t="str">
        <x:v>Critical Race and Ethnic Studies</x:v>
      </x:c>
      <x:c r="D15" s="3" t="str">
        <x:v>Experimental poetry, aesthetics, performance, ecology, anti-colonialism, and anti-capitalism.</x:v>
      </x:c>
      <x:c r="E15" s="12" t="str">
        <x:v>Yes</x:v>
      </x:c>
      <x:c r="F15" s="3" t="str">
        <x:v>Current professoriate</x:v>
      </x:c>
      <x:c r="G15" s="3" t="str">
        <x:v>Associate Professor of Aesthetics &amp; Poetics</x:v>
      </x:c>
      <x:c r="H15" s="3" t="str">
        <x:v>Critical Race and Ethnic Studies</x:v>
      </x:c>
      <x:c r="I15" s="3" t="str">
        <x:v>Critical Race and Ethnic Studies</x:v>
      </x:c>
      <x:c r="J15" s="3" t="str">
        <x:v>Anti-colonialism and anti-capitalism are explicitly listed.</x:v>
      </x:c>
      <x:c r="K15" s="3" t="str">
        <x:v>Reviewed description/publication</x:v>
      </x:c>
      <x:c r="L15" s="13" t="str">
        <x:v>https://campusdirectory.ucsc.edu/cd_detail?uid=fife</x:v>
      </x:c>
      <x:c r="M15" s="13" t="str">
        <x:v>https://campusdirectory.ucsc.edu/cd_detail?uid=fife</x:v>
      </x:c>
      <x:c r="N15" s="13" t="str">
        <x:v>https://humanities.ucsc.edu/people/</x:v>
      </x:c>
      <x:c r="O15" s="13" t="str">
        <x:v>https://campusdirectory.ucsc.edu/cd_detail?uid=fife</x:v>
      </x:c>
      <x:c r="P15" s="3" t="str">
        <x:v>Research Interests; Biography, Education and Training; Selected Publications</x:v>
      </x:c>
      <x:c r="Q15" s="3" t="str"/>
      <x:c r="R15" s="3" t="str">
        <x:v>fife</x:v>
      </x:c>
      <x:c r="S15" s="3" t="str">
        <x:v>2026-10-20</x:v>
      </x:c>
      <x:c r="T15" s="3" t="str">
        <x:v>Yes</x:v>
      </x:c>
      <x:c r="U15" s="3" t="str">
        <x:v>Yes</x:v>
      </x:c>
      <x:c r="V15" s="3" t="str">
        <x:v>Research or creative-work information appears in the UCSC directory.</x:v>
      </x:c>
      <x:c r="W15" s="3" t="str">
        <x:v>Left-sympathetic</x:v>
      </x:c>
      <x:c r="X15" s="3" t="str">
        <x:v>The research statement explicitly names anticolonialism and anticapitalism as guiding concerns.</x:v>
      </x:c>
      <x:c r="Y15" s="3" t="str">
        <x:v>https://campusdirectory.ucsc.edu/cd_detail?uid=fife</x:v>
      </x:c>
      <x:c r="Z15" s="3" t="str">
        <x:v>Yes</x:v>
      </x:c>
      <x:c r="AA15" s="3" t="str">
        <x:v>Professor or teaching-professor series, including emeritus status. Membership category determined from public appointment titles.</x:v>
      </x:c>
      <x:c r="AB15" s="3" t="str">
        <x:v>https://campusdirectory.ucsc.edu/cd_detail?uid=fife</x:v>
      </x:c>
      <x:c r="AC15" s="13" t="str">
        <x:v>https://campusdirectory.ucsc.edu/cd_detail?uid=fife</x:v>
      </x:c>
    </x:row>
    <x:row r="16" ht="82" customHeight="1">
      <x:c r="A16" s="3" t="str">
        <x:v>Marisol Lebron</x:v>
      </x:c>
      <x:c r="B16" s="3" t="str">
        <x:v>Associate</x:v>
      </x:c>
      <x:c r="C16" s="3" t="str">
        <x:v>Critical Race and Ethnic Studies</x:v>
      </x:c>
      <x:c r="D16" s="3" t="str">
        <x:v>Race, inequality, policing, violence, protest, and Puerto Rican and Latinx state violence.</x:v>
      </x:c>
      <x:c r="E16" s="12" t="str">
        <x:v>Yes</x:v>
      </x:c>
      <x:c r="F16" s="3" t="str">
        <x:v>Current professoriate</x:v>
      </x:c>
      <x:c r="G16" s="3" t="str">
        <x:v>Associate Professor</x:v>
      </x:c>
      <x:c r="H16" s="3" t="str">
        <x:v>Critical Race and Ethnic Studies</x:v>
      </x:c>
      <x:c r="I16" s="3" t="str">
        <x:v>Critical Race and Ethnic Studies; Feminist Studies</x:v>
      </x:c>
      <x:c r="J16" s="3" t="str">
        <x:v>Policing, inequality, protest, and state violence are explicit research topics.</x:v>
      </x:c>
      <x:c r="K16" s="3" t="str">
        <x:v>Reviewed description/publication</x:v>
      </x:c>
      <x:c r="L16" s="13" t="str">
        <x:v>https://campusdirectory.ucsc.edu/cd_detail?uid=malebron</x:v>
      </x:c>
      <x:c r="M16" s="13" t="str">
        <x:v>https://campusdirectory.ucsc.edu/cd_detail?uid=malebron</x:v>
      </x:c>
      <x:c r="N16" s="13" t="str">
        <x:v>https://cres.ucsc.edu/people-in-cres/</x:v>
      </x:c>
      <x:c r="O16" s="13" t="str">
        <x:v>https://campusdirectory.ucsc.edu/cd_detail?uid=malebron</x:v>
      </x:c>
      <x:c r="P16" s="3" t="str">
        <x:v>Biography, Education and Training; Selected Publications</x:v>
      </x:c>
      <x:c r="Q16" s="3" t="str"/>
      <x:c r="R16" s="3" t="str">
        <x:v>malebron</x:v>
      </x:c>
      <x:c r="S16" s="3" t="str">
        <x:v>2026-10-20</x:v>
      </x:c>
      <x:c r="T16" s="3" t="str">
        <x:v>Yes</x:v>
      </x:c>
      <x:c r="U16" s="3" t="str">
        <x:v>Yes</x:v>
      </x:c>
      <x:c r="V16" s="3" t="str">
        <x:v>Research or creative-work information appears in the UCSC directory.</x:v>
      </x:c>
      <x:c r="W16" s="3" t="str">
        <x:v>Left-sympathetic</x:v>
      </x:c>
      <x:c r="X16" s="3" t="str">
        <x:v>The publications develop abolitionist and decolonial feminist critiques of policing and colonial state violence.</x:v>
      </x:c>
      <x:c r="Y16" s="3" t="str">
        <x:v>https://campusdirectory.ucsc.edu/cd_detail?uid=malebron</x:v>
      </x:c>
      <x:c r="Z16" s="3" t="str">
        <x:v>Yes</x:v>
      </x:c>
      <x:c r="AA16" s="3" t="str">
        <x:v>Professor or teaching-professor series, including emeritus status. Membership category determined from public appointment titles.</x:v>
      </x:c>
      <x:c r="AB16" s="3" t="str">
        <x:v>https://campusdirectory.ucsc.edu/cd_detail?uid=malebron</x:v>
      </x:c>
      <x:c r="AC16" s="13" t="str"/>
    </x:row>
    <x:row r="17" ht="82" customHeight="1">
      <x:c r="A17" s="3" t="str">
        <x:v>Xavier Livermon</x:v>
      </x:c>
      <x:c r="B17" s="3" t="str">
        <x:v>Associate</x:v>
      </x:c>
      <x:c r="C17" s="3" t="str">
        <x:v>Critical Race and Ethnic Studies</x:v>
      </x:c>
      <x:c r="D17" s="3" t="str">
        <x:v>African popular culture, music, Black queer life, and belonging in post-apartheid South Africa.</x:v>
      </x:c>
      <x:c r="E17" s="12" t="str">
        <x:v>Yes</x:v>
      </x:c>
      <x:c r="F17" s="3" t="str">
        <x:v>Current professoriate</x:v>
      </x:c>
      <x:c r="G17" s="3" t="str">
        <x:v>Associate Professor</x:v>
      </x:c>
      <x:c r="H17" s="3" t="str">
        <x:v>Critical Race and Ethnic Studies</x:v>
      </x:c>
      <x:c r="I17" s="3" t="str">
        <x:v>Critical Race and Ethnic Studies</x:v>
      </x:c>
      <x:c r="J17" s="3" t="str">
        <x:v>Explicit queer studies, race, equality, and post-apartheid cultural politics.</x:v>
      </x:c>
      <x:c r="K17" s="3" t="str">
        <x:v>Reviewed description/publication</x:v>
      </x:c>
      <x:c r="L17" s="13" t="str">
        <x:v>https://www.xavierlivermon.com/projects-2</x:v>
      </x:c>
      <x:c r="M17" s="13" t="str">
        <x:v>https://campusdirectory.ucsc.edu/cd_detail?uid=xlivermo</x:v>
      </x:c>
      <x:c r="N17" s="13" t="str">
        <x:v>https://humanities.ucsc.edu/people/</x:v>
      </x:c>
      <x:c r="O17" s="13" t="str">
        <x:v>https://campusdirectory.ucsc.edu/cd_detail?uid=xlivermo</x:v>
      </x:c>
      <x:c r="P17" s="3" t="str">
        <x:v>Supplementary research source</x:v>
      </x:c>
      <x:c r="Q17" s="3" t="str"/>
      <x:c r="R17" s="3" t="str">
        <x:v>xlivermo</x:v>
      </x:c>
      <x:c r="S17" s="3" t="str">
        <x:v>2026-10-20</x:v>
      </x:c>
      <x:c r="T17" s="3" t="str">
        <x:v>Yes</x:v>
      </x:c>
      <x:c r="U17" s="3" t="str">
        <x:v>No</x:v>
      </x:c>
      <x:c r="V17" s="3" t="str">
        <x:v>Research found in a supplementary public source.</x:v>
      </x:c>
      <x:c r="W17" s="3" t="str">
        <x:v>Left-sympathetic</x:v>
      </x:c>
      <x:c r="X17" s="3" t="str">
        <x:v>The research critiques the exclusion of Black queer people from the promises of post-apartheid equality and belonging.</x:v>
      </x:c>
      <x:c r="Y17" s="3" t="str">
        <x:v>https://www.xavierlivermon.com/projects-2</x:v>
      </x:c>
      <x:c r="Z17" s="3" t="str">
        <x:v>Yes</x:v>
      </x:c>
      <x:c r="AA17" s="3" t="str">
        <x:v>Professor or teaching-professor series, including emeritus status. Membership category determined from public appointment titles.</x:v>
      </x:c>
      <x:c r="AB17" s="3" t="str">
        <x:v>https://campusdirectory.ucsc.edu/cd_detail?uid=xlivermo</x:v>
      </x:c>
      <x:c r="AC17" s="13" t="str"/>
    </x:row>
    <x:row r="18" ht="82" customHeight="1">
      <x:c r="A18" s="3" t="str">
        <x:v>Nicholas O Mitchell</x:v>
      </x:c>
      <x:c r="B18" s="3" t="str">
        <x:v>Associate</x:v>
      </x:c>
      <x:c r="C18" s="3" t="str">
        <x:v>Critical Race and Ethnic Studies</x:v>
      </x:c>
      <x:c r="D18" s="3" t="str">
        <x:v>Black and African diaspora studies, gender, feminist theory, Marxism, and critical theory.</x:v>
      </x:c>
      <x:c r="E18" s="12" t="str">
        <x:v>Yes</x:v>
      </x:c>
      <x:c r="F18" s="3" t="str">
        <x:v>Current professoriate</x:v>
      </x:c>
      <x:c r="G18" s="3" t="str">
        <x:v>Associate Professor and Chair of Critical Race and Ethnic Studies</x:v>
      </x:c>
      <x:c r="H18" s="3" t="str">
        <x:v>Critical Race and Ethnic Studies</x:v>
      </x:c>
      <x:c r="I18" s="3" t="str">
        <x:v>Critical Race and Ethnic Studies; Feminist Studies</x:v>
      </x:c>
      <x:c r="J18" s="3" t="str">
        <x:v>Explicit feminist theory, gender studies, and Marxism.</x:v>
      </x:c>
      <x:c r="K18" s="3" t="str">
        <x:v>Reviewed description/publication</x:v>
      </x:c>
      <x:c r="L18" s="13" t="str">
        <x:v>https://campusdirectory.ucsc.edu/cd_detail?uid=nmitchel</x:v>
      </x:c>
      <x:c r="M18" s="13" t="str">
        <x:v>https://campusdirectory.ucsc.edu/cd_detail?uid=nmitchel</x:v>
      </x:c>
      <x:c r="N18" s="13" t="str">
        <x:v>https://humanities.ucsc.edu/people/</x:v>
      </x:c>
      <x:c r="O18" s="13" t="str">
        <x:v>https://campusdirectory.ucsc.edu/cd_detail?uid=nmitchel</x:v>
      </x:c>
      <x:c r="P18" s="3" t="str">
        <x:v>Areas of Expertise; Biography, Education and Training; Selected Publications</x:v>
      </x:c>
      <x:c r="Q18" s="3" t="str"/>
      <x:c r="R18" s="3" t="str">
        <x:v>nmitchel</x:v>
      </x:c>
      <x:c r="S18" s="3" t="str">
        <x:v>2026-10-20</x:v>
      </x:c>
      <x:c r="T18" s="3" t="str">
        <x:v>Yes</x:v>
      </x:c>
      <x:c r="U18" s="3" t="str">
        <x:v>Yes</x:v>
      </x:c>
      <x:c r="V18" s="3" t="str">
        <x:v>Research or creative-work information appears in the UCSC directory.</x:v>
      </x:c>
      <x:c r="W18" s="3" t="str">
        <x:v>Left-sympathetic</x:v>
      </x:c>
      <x:c r="X18" s="3" t="str">
        <x:v>The publications explicitly develop abolitionist university studies, Marxist critique, and queer resistance.</x:v>
      </x:c>
      <x:c r="Y18" s="3" t="str">
        <x:v>https://campusdirectory.ucsc.edu/cd_detail?uid=nmitchel</x:v>
      </x:c>
      <x:c r="Z18" s="3" t="str">
        <x:v>Yes</x:v>
      </x:c>
      <x:c r="AA18" s="3" t="str">
        <x:v>Professor or teaching-professor series, including emeritus status. Membership category determined from public appointment titles.</x:v>
      </x:c>
      <x:c r="AB18" s="3" t="str">
        <x:v>https://campusdirectory.ucsc.edu/cd_detail?uid=nmitchel</x:v>
      </x:c>
      <x:c r="AC18" s="13" t="str"/>
    </x:row>
    <x:row r="19" ht="82" customHeight="1">
      <x:c r="A19" s="3" t="str">
        <x:v>Jennifer Mogannam</x:v>
      </x:c>
      <x:c r="B19" s="3" t="str">
        <x:v>Assistant</x:v>
      </x:c>
      <x:c r="C19" s="3" t="str">
        <x:v>Critical Race and Ethnic Studies</x:v>
      </x:c>
      <x:c r="D19" s="3" t="str">
        <x:v>Palestinian and Arab revolutionary movements, borders, refugees, feminism, imperialism, and decolonization.</x:v>
      </x:c>
      <x:c r="E19" s="12" t="str">
        <x:v>Yes</x:v>
      </x:c>
      <x:c r="F19" s="3" t="str">
        <x:v>Current professoriate</x:v>
      </x:c>
      <x:c r="G19" s="3" t="str">
        <x:v>Assistant Professor</x:v>
      </x:c>
      <x:c r="H19" s="3" t="str">
        <x:v>Critical Race and Ethnic Studies</x:v>
      </x:c>
      <x:c r="I19" s="3" t="str">
        <x:v>Critical Race and Ethnic Studies</x:v>
      </x:c>
      <x:c r="J19" s="3" t="str">
        <x:v>Explicit anticolonial movements, imperialism, and liberation.</x:v>
      </x:c>
      <x:c r="K19" s="3" t="str">
        <x:v>Reviewed description/publication</x:v>
      </x:c>
      <x:c r="L19" s="13" t="str">
        <x:v>https://campusdirectory.ucsc.edu/cd_detail?uid=jemogann</x:v>
      </x:c>
      <x:c r="M19" s="13" t="str">
        <x:v>https://campusdirectory.ucsc.edu/cd_detail?uid=jemogann</x:v>
      </x:c>
      <x:c r="N19" s="13" t="str">
        <x:v>https://humanities.ucsc.edu/people/</x:v>
      </x:c>
      <x:c r="O19" s="13" t="str">
        <x:v>https://campusdirectory.ucsc.edu/cd_detail?uid=jemogann</x:v>
      </x:c>
      <x:c r="P19" s="3" t="str">
        <x:v>Biography, Education and Training; Selected Publications</x:v>
      </x:c>
      <x:c r="Q19" s="3" t="str"/>
      <x:c r="R19" s="3" t="str">
        <x:v>jemogann</x:v>
      </x:c>
      <x:c r="S19" s="3" t="str">
        <x:v>2026-10-20</x:v>
      </x:c>
      <x:c r="T19" s="3" t="str">
        <x:v>Yes</x:v>
      </x:c>
      <x:c r="U19" s="3" t="str">
        <x:v>Yes</x:v>
      </x:c>
      <x:c r="V19" s="3" t="str">
        <x:v>Research or creative-work information appears in the UCSC directory.</x:v>
      </x:c>
      <x:c r="W19" s="3" t="str">
        <x:v>Left-sympathetic</x:v>
      </x:c>
      <x:c r="X19" s="3" t="str">
        <x:v>Syria’s anti-imperialist mask: unveiling contradictions of the left through anti-capitalist thought: The abstract explicitly uses leftist analytics and Marxist economic analysis to challenge pro-regime positions within the Left and highlight alternative grassroots leftist arguments. Criticism of other leftists is internal to an anticapitalist framework.</x:v>
      </x:c>
      <x:c r="Y19" s="3" t="str">
        <x:v>https://doi.org/10.1080/13504630.2017.1327138</x:v>
      </x:c>
      <x:c r="Z19" s="3" t="str">
        <x:v>Yes</x:v>
      </x:c>
      <x:c r="AA19" s="3" t="str">
        <x:v>Professor or teaching-professor series, including emeritus status. Membership category determined from public appointment titles.</x:v>
      </x:c>
      <x:c r="AB19" s="3" t="str">
        <x:v>https://campusdirectory.ucsc.edu/cd_detail?uid=jemogann</x:v>
      </x:c>
      <x:c r="AC19" s="13" t="str"/>
    </x:row>
    <x:row r="20" ht="82" customHeight="1">
      <x:c r="A20" s="3" t="str">
        <x:v>Fuifuilupe Niumeitolu</x:v>
      </x:c>
      <x:c r="B20" s="3" t="str">
        <x:v>Assistant</x:v>
      </x:c>
      <x:c r="C20" s="3" t="str">
        <x:v>Critical Race and Ethnic Studies</x:v>
      </x:c>
      <x:c r="D20" s="3" t="str">
        <x:v>Tongan and Pacific studies, Indigenous feminism, colonial violence, sacred sites, and Indigenous environmentalism.</x:v>
      </x:c>
      <x:c r="E20" s="12" t="str">
        <x:v>Yes</x:v>
      </x:c>
      <x:c r="F20" s="3" t="str">
        <x:v>Current professoriate</x:v>
      </x:c>
      <x:c r="G20" s="3" t="str">
        <x:v>Assistant Professor</x:v>
      </x:c>
      <x:c r="H20" s="3" t="str">
        <x:v>Critical Race and Ethnic Studies</x:v>
      </x:c>
      <x:c r="I20" s="3" t="str">
        <x:v>Critical Race and Ethnic Studies</x:v>
      </x:c>
      <x:c r="J20" s="3" t="str">
        <x:v>Explicit Indigenous feminism, settler violence, and resistance to empire.</x:v>
      </x:c>
      <x:c r="K20" s="3" t="str">
        <x:v>Reviewed description/publication</x:v>
      </x:c>
      <x:c r="L20" s="13" t="str">
        <x:v>https://campusdirectory.ucsc.edu/cd_detail?uid=fniumeit</x:v>
      </x:c>
      <x:c r="M20" s="13" t="str">
        <x:v>https://campusdirectory.ucsc.edu/cd_detail?uid=fniumeit</x:v>
      </x:c>
      <x:c r="N20" s="13" t="str">
        <x:v>https://cres.ucsc.edu/people-in-cres/</x:v>
      </x:c>
      <x:c r="O20" s="13" t="str">
        <x:v>https://campusdirectory.ucsc.edu/cd_detail?uid=fniumeit</x:v>
      </x:c>
      <x:c r="P20" s="3" t="str">
        <x:v>Research Interests; Biography, Education and Training</x:v>
      </x:c>
      <x:c r="Q20" s="3" t="str"/>
      <x:c r="R20" s="3" t="str">
        <x:v>fniumeit</x:v>
      </x:c>
      <x:c r="S20" s="3" t="str">
        <x:v>2026-10-20</x:v>
      </x:c>
      <x:c r="T20" s="3" t="str">
        <x:v>Yes</x:v>
      </x:c>
      <x:c r="U20" s="3" t="str">
        <x:v>Yes</x:v>
      </x:c>
      <x:c r="V20" s="3" t="str">
        <x:v>Research or creative-work information appears in the UCSC directory.</x:v>
      </x:c>
      <x:c r="W20" s="3" t="str">
        <x:v>Left-sympathetic</x:v>
      </x:c>
      <x:c r="X20" s="3" t="str">
        <x:v>The research connects Indigenous refusal of empire, food sovereignty, and ending violence against Indigenous women and lands.</x:v>
      </x:c>
      <x:c r="Y20" s="3" t="str">
        <x:v>https://campusdirectory.ucsc.edu/cd_detail?uid=fniumeit</x:v>
      </x:c>
      <x:c r="Z20" s="3" t="str">
        <x:v>Yes</x:v>
      </x:c>
      <x:c r="AA20" s="3" t="str">
        <x:v>Professor or teaching-professor series, including emeritus status. Membership category determined from public appointment titles.</x:v>
      </x:c>
      <x:c r="AB20" s="3" t="str">
        <x:v>https://campusdirectory.ucsc.edu/cd_detail?uid=fniumeit</x:v>
      </x:c>
      <x:c r="AC20" s="13" t="str">
        <x:v>https://campusdirectory.ucsc.edu/cd_detail?uid=fniumeit</x:v>
      </x:c>
    </x:row>
    <x:row r="21" ht="82" customHeight="1">
      <x:c r="A21" s="3" t="str">
        <x:v>Marcia Ochoa</x:v>
      </x:c>
      <x:c r="B21" s="3" t="str">
        <x:v>Full</x:v>
      </x:c>
      <x:c r="C21" s="3" t="str">
        <x:v>Critical Race and Ethnic Studies</x:v>
      </x:c>
      <x:c r="D21" s="3" t="str">
        <x:v>Transgender and queer studies, femininity, race, media, citizenship, and Latin American colonial history.</x:v>
      </x:c>
      <x:c r="E21" s="12" t="str">
        <x:v>Yes</x:v>
      </x:c>
      <x:c r="F21" s="3" t="str">
        <x:v>Current professoriate</x:v>
      </x:c>
      <x:c r="G21" s="3" t="str">
        <x:v>Professor</x:v>
      </x:c>
      <x:c r="H21" s="3" t="str">
        <x:v>Department of Performance, Play &amp; Design (PPD)</x:v>
      </x:c>
      <x:c r="I21" s="3" t="str">
        <x:v>Critical Race and Ethnic Studies</x:v>
      </x:c>
      <x:c r="J21" s="3" t="str">
        <x:v>Explicit transgender studies, feminism, queer theory, and citizenship.</x:v>
      </x:c>
      <x:c r="K21" s="3" t="str">
        <x:v>Reviewed description/publication</x:v>
      </x:c>
      <x:c r="L21" s="13" t="str">
        <x:v>https://campusdirectory.ucsc.edu/cd_detail?uid=marcia8a</x:v>
      </x:c>
      <x:c r="M21" s="13" t="str">
        <x:v>https://campusdirectory.ucsc.edu/cd_detail?uid=marcia8a</x:v>
      </x:c>
      <x:c r="N21" s="13" t="str">
        <x:v>https://cres.ucsc.edu/people-in-cres/</x:v>
      </x:c>
      <x:c r="O21" s="13" t="str">
        <x:v>https://campusdirectory.ucsc.edu/cd_detail?uid=marcia8a</x:v>
      </x:c>
      <x:c r="P21" s="3" t="str">
        <x:v>Research Interests; Areas of Expertise; Biography, Education and Training; Selected Publications</x:v>
      </x:c>
      <x:c r="Q21" s="3" t="str">
        <x:v>Department grouping uses a core department roster. Included as CRES principal faculty; reported home department is outside Humanities.</x:v>
      </x:c>
      <x:c r="R21" s="3" t="str">
        <x:v>marcia8a</x:v>
      </x:c>
      <x:c r="S21" s="3" t="str">
        <x:v>2026-10-20</x:v>
      </x:c>
      <x:c r="T21" s="3" t="str">
        <x:v>Yes</x:v>
      </x:c>
      <x:c r="U21" s="3" t="str">
        <x:v>Yes</x:v>
      </x:c>
      <x:c r="V21" s="3" t="str">
        <x:v>Research or creative-work information appears in the UCSC directory.</x:v>
      </x:c>
      <x:c r="W21" s="3" t="str">
        <x:v>Left-sympathetic</x:v>
      </x:c>
      <x:c r="X21" s="3" t="str">
        <x:v>The scholarship uses queer and feminist theory and explicitly develops a decolonizing approach to transgender representation.</x:v>
      </x:c>
      <x:c r="Y21" s="3" t="str">
        <x:v>https://campusdirectory.ucsc.edu/cd_detail?uid=marcia8a</x:v>
      </x:c>
      <x:c r="Z21" s="3" t="str">
        <x:v>Yes</x:v>
      </x:c>
      <x:c r="AA21" s="3" t="str">
        <x:v>Professor or teaching-professor series, including emeritus status. Membership category determined from public appointment titles.</x:v>
      </x:c>
      <x:c r="AB21" s="3" t="str">
        <x:v>https://campusdirectory.ucsc.edu/cd_detail?uid=marcia8a</x:v>
      </x:c>
      <x:c r="AC21" s="13" t="str">
        <x:v>https://campusdirectory.ucsc.edu/cd_detail?uid=marcia8a</x:v>
      </x:c>
    </x:row>
    <x:row r="22" ht="82" customHeight="1">
      <x:c r="A22" s="3" t="str">
        <x:v>Felicity Amaya Schaeffer</x:v>
      </x:c>
      <x:c r="B22" s="3" t="str">
        <x:v>Full</x:v>
      </x:c>
      <x:c r="C22" s="3" t="str">
        <x:v>Critical Race and Ethnic Studies</x:v>
      </x:c>
      <x:c r="D22" s="3" t="str">
        <x:v>Transnational feminism, migration, Latin American and Chicana/o studies, technology, bodies, and sexuality.</x:v>
      </x:c>
      <x:c r="E22" s="12" t="str">
        <x:v>Yes</x:v>
      </x:c>
      <x:c r="F22" s="3" t="str">
        <x:v>Current professoriate</x:v>
      </x:c>
      <x:c r="G22" s="3" t="str">
        <x:v>Professor of the Feminist Studies Major Program</x:v>
      </x:c>
      <x:c r="H22" s="3" t="str">
        <x:v>Critical Race and Ethnic Studies</x:v>
      </x:c>
      <x:c r="I22" s="3" t="str">
        <x:v>Critical Race and Ethnic Studies; Feminist Studies</x:v>
      </x:c>
      <x:c r="J22" s="3" t="str">
        <x:v>Explicit feminism, gendered migration, and sexuality.</x:v>
      </x:c>
      <x:c r="K22" s="3" t="str">
        <x:v>Reviewed description/publication</x:v>
      </x:c>
      <x:c r="L22" s="13" t="str">
        <x:v>https://campusdirectory.ucsc.edu/cd_detail?uid=fsg</x:v>
      </x:c>
      <x:c r="M22" s="13" t="str">
        <x:v>https://campusdirectory.ucsc.edu/cd_detail?uid=fsg</x:v>
      </x:c>
      <x:c r="N22" s="13" t="str">
        <x:v>https://humanities.ucsc.edu/people/</x:v>
      </x:c>
      <x:c r="O22" s="13" t="str">
        <x:v>https://campusdirectory.ucsc.edu/cd_detail?uid=fsg</x:v>
      </x:c>
      <x:c r="P22" s="3" t="str">
        <x:v>Research Interests; Biography, Education and Training; Selected Publications</x:v>
      </x:c>
      <x:c r="Q22" s="3" t="str"/>
      <x:c r="R22" s="3" t="str">
        <x:v>fsg</x:v>
      </x:c>
      <x:c r="S22" s="3" t="str">
        <x:v>2026-10-20</x:v>
      </x:c>
      <x:c r="T22" s="3" t="str">
        <x:v>Yes</x:v>
      </x:c>
      <x:c r="U22" s="3" t="str">
        <x:v>Yes</x:v>
      </x:c>
      <x:c r="V22" s="3" t="str">
        <x:v>Research or creative-work information appears in the UCSC directory.</x:v>
      </x:c>
      <x:c r="W22" s="3" t="str">
        <x:v>Left-sympathetic</x:v>
      </x:c>
      <x:c r="X22" s="3" t="str">
        <x:v>Unsettled Borders uses a feminist and Indigenous framework to critique border militarization and settler colonial violence.</x:v>
      </x:c>
      <x:c r="Y22" s="3" t="str">
        <x:v>https://campusdirectory.ucsc.edu/cd_detail?uid=fsg</x:v>
      </x:c>
      <x:c r="Z22" s="3" t="str">
        <x:v>Yes</x:v>
      </x:c>
      <x:c r="AA22" s="3" t="str">
        <x:v>Professor or teaching-professor series, including emeritus status. Membership category determined from public appointment titles.</x:v>
      </x:c>
      <x:c r="AB22" s="3" t="str">
        <x:v>https://campusdirectory.ucsc.edu/cd_detail?uid=fsg</x:v>
      </x:c>
      <x:c r="AC22" s="13" t="str">
        <x:v>https://campusdirectory.ucsc.edu/cd_detail?uid=fsg</x:v>
      </x:c>
    </x:row>
    <x:row r="23" ht="82" customHeight="1">
      <x:c r="A23" s="3" t="str">
        <x:v>Savannah Shange</x:v>
      </x:c>
      <x:c r="B23" s="3" t="str">
        <x:v>Associate</x:v>
      </x:c>
      <x:c r="C23" s="3" t="str">
        <x:v>Critical Race and Ethnic Studies</x:v>
      </x:c>
      <x:c r="D23" s="3" t="str">
        <x:v>Abolition, antiblackness, statecraft, social movements, gentrification, education, and queer theory.</x:v>
      </x:c>
      <x:c r="E23" s="12" t="str">
        <x:v>Yes</x:v>
      </x:c>
      <x:c r="F23" s="3" t="str">
        <x:v>Current professoriate</x:v>
      </x:c>
      <x:c r="G23" s="3" t="str">
        <x:v>Director of Undergraduate StudiesAssociate Professor</x:v>
      </x:c>
      <x:c r="H23" s="3" t="str">
        <x:v>Anthropology Department</x:v>
      </x:c>
      <x:c r="I23" s="3" t="str">
        <x:v>Critical Race and Ethnic Studies</x:v>
      </x:c>
      <x:c r="J23" s="3" t="str">
        <x:v>Abolition, statecraft, social movements, and queer theory are explicit interests.</x:v>
      </x:c>
      <x:c r="K23" s="3" t="str">
        <x:v>Reviewed description/publication</x:v>
      </x:c>
      <x:c r="L23" s="13" t="str">
        <x:v>https://campusdirectory.ucsc.edu/cd_detail?uid=sshangeb</x:v>
      </x:c>
      <x:c r="M23" s="13" t="str">
        <x:v>https://campusdirectory.ucsc.edu/cd_detail?uid=sshangeb</x:v>
      </x:c>
      <x:c r="N23" s="13" t="str">
        <x:v>https://cres.ucsc.edu/people-in-cres/</x:v>
      </x:c>
      <x:c r="O23" s="13" t="str">
        <x:v>https://anthro.ucsc.edu/directory/sshangeb/</x:v>
      </x:c>
      <x:c r="P23" s="3" t="str">
        <x:v>Research Interests; Areas of Expertise</x:v>
      </x:c>
      <x:c r="Q23" s="3" t="str">
        <x:v>Department grouping uses a core department roster. Included as CRES principal faculty; reported home department is outside Humanities.</x:v>
      </x:c>
      <x:c r="R23" s="3" t="str">
        <x:v>sshangeb</x:v>
      </x:c>
      <x:c r="S23" s="3" t="str">
        <x:v>2026-10-20</x:v>
      </x:c>
      <x:c r="T23" s="3" t="str">
        <x:v>Yes</x:v>
      </x:c>
      <x:c r="U23" s="3" t="str">
        <x:v>Yes</x:v>
      </x:c>
      <x:c r="V23" s="3" t="str">
        <x:v>Research or creative-work information appears in the UCSC directory.</x:v>
      </x:c>
      <x:c r="W23" s="3" t="str">
        <x:v>Left-sympathetic</x:v>
      </x:c>
      <x:c r="X23" s="3" t="str">
        <x:v>The research advances an abolitionist critique of antiblackness, including criticism of progressive institutions from that perspective.</x:v>
      </x:c>
      <x:c r="Y23" s="3" t="str">
        <x:v>https://campusdirectory.ucsc.edu/cd_detail?uid=sshangeb</x:v>
      </x:c>
      <x:c r="Z23" s="3" t="str">
        <x:v>Yes</x:v>
      </x:c>
      <x:c r="AA23" s="3" t="str">
        <x:v>Professor or teaching-professor series, including emeritus status. Membership category determined from public appointment titles.</x:v>
      </x:c>
      <x:c r="AB23" s="3" t="str">
        <x:v>https://anthro.ucsc.edu/directory/sshangeb/</x:v>
      </x:c>
      <x:c r="AC23" s="13" t="str">
        <x:v>https://campusdirectory.ucsc.edu/cd_detail?uid=sshangeb</x:v>
      </x:c>
    </x:row>
    <x:row r="24" ht="82" customHeight="1">
      <x:c r="A24" s="3" t="str">
        <x:v>Kriti Sharma</x:v>
      </x:c>
      <x:c r="B24" s="3" t="str">
        <x:v>Associate</x:v>
      </x:c>
      <x:c r="C24" s="3" t="str">
        <x:v>Critical Race and Ethnic Studies</x:v>
      </x:c>
      <x:c r="D24" s="3" t="str">
        <x:v>Microbial ecology, interdependence, critical race science studies, and politics beyond the human.</x:v>
      </x:c>
      <x:c r="E24" s="12" t="str">
        <x:v>Yes</x:v>
      </x:c>
      <x:c r="F24" s="3" t="str">
        <x:v>Current professoriate</x:v>
      </x:c>
      <x:c r="G24" s="3" t="str">
        <x:v>Associate Professor of Critical Race Science and Technology Studies</x:v>
      </x:c>
      <x:c r="H24" s="3" t="str">
        <x:v>Critical Race and Ethnic Studies</x:v>
      </x:c>
      <x:c r="I24" s="3" t="str">
        <x:v>Critical Race and Ethnic Studies</x:v>
      </x:c>
      <x:c r="J24" s="3" t="str">
        <x:v>The biography explicitly links the work to politics, science and justice, and critiques of dominant bio-economic models.</x:v>
      </x:c>
      <x:c r="K24" s="3" t="str">
        <x:v>Reviewed description/publication</x:v>
      </x:c>
      <x:c r="L24" s="13" t="str">
        <x:v>https://campusdirectory.ucsc.edu/cd_detail?uid=ksharm35</x:v>
      </x:c>
      <x:c r="M24" s="13" t="str">
        <x:v>https://campusdirectory.ucsc.edu/cd_detail?uid=ksharm35</x:v>
      </x:c>
      <x:c r="N24" s="13" t="str">
        <x:v>https://humanities.ucsc.edu/people/</x:v>
      </x:c>
      <x:c r="O24" s="13" t="str">
        <x:v>https://campusdirectory.ucsc.edu/cd_detail?uid=ksharm35</x:v>
      </x:c>
      <x:c r="P24" s="3" t="str">
        <x:v>Biography, Education and Training</x:v>
      </x:c>
      <x:c r="Q24" s="3" t="str"/>
      <x:c r="R24" s="3" t="str">
        <x:v>ksharm35</x:v>
      </x:c>
      <x:c r="S24" s="3" t="str">
        <x:v>2026-10-20</x:v>
      </x:c>
      <x:c r="T24" s="3" t="str">
        <x:v>Yes</x:v>
      </x:c>
      <x:c r="U24" s="3" t="str">
        <x:v>Yes</x:v>
      </x:c>
      <x:c r="V24" s="3" t="str">
        <x:v>Research or creative-work information appears in the UCSC directory.</x:v>
      </x:c>
      <x:c r="W24" s="3" t="str">
        <x:v>Left-sympathetic</x:v>
      </x:c>
      <x:c r="X24" s="3" t="str">
        <x:v>Relationality proposes transforming social and ecological relations in response to inequality and ecological crisis, drawing on emancipatory movements.</x:v>
      </x:c>
      <x:c r="Y24" s="3" t="str">
        <x:v>https://www.bloomsbury.com/in/relationality-9781350225992/</x:v>
      </x:c>
      <x:c r="Z24" s="3" t="str">
        <x:v>Yes</x:v>
      </x:c>
      <x:c r="AA24" s="3" t="str">
        <x:v>Professor or teaching-professor series, including emeritus status. Membership category determined from public appointment titles.</x:v>
      </x:c>
      <x:c r="AB24" s="3" t="str">
        <x:v>https://campusdirectory.ucsc.edu/cd_detail?uid=ksharm35</x:v>
      </x:c>
      <x:c r="AC24" s="13" t="str"/>
    </x:row>
    <x:row r="25" ht="82" customHeight="1">
      <x:c r="A25" s="3" t="str">
        <x:v>M. Ty</x:v>
      </x:c>
      <x:c r="B25" s="3" t="str">
        <x:v>Assistant</x:v>
      </x:c>
      <x:c r="C25" s="3" t="str">
        <x:v>Critical Race and Ethnic Studies</x:v>
      </x:c>
      <x:c r="D25" s="3" t="str">
        <x:v>Racial capitalism, extraction, colonialism, queer and trans art, scientific racism, and border regimes.</x:v>
      </x:c>
      <x:c r="E25" s="12" t="str">
        <x:v>Yes</x:v>
      </x:c>
      <x:c r="F25" s="3" t="str">
        <x:v>Current professoriate</x:v>
      </x:c>
      <x:c r="G25" s="3" t="str">
        <x:v>Assistant Professor</x:v>
      </x:c>
      <x:c r="H25" s="3" t="str">
        <x:v>Critical Race and Ethnic Studies</x:v>
      </x:c>
      <x:c r="I25" s="3" t="str">
        <x:v>Critical Race and Ethnic Studies</x:v>
      </x:c>
      <x:c r="J25" s="3" t="str">
        <x:v>Explicit racial capitalism, counter-colonial practices, and carceral border regimes.</x:v>
      </x:c>
      <x:c r="K25" s="3" t="str">
        <x:v>Reviewed description/publication</x:v>
      </x:c>
      <x:c r="L25" s="13" t="str">
        <x:v>https://campusdirectory.ucsc.edu/cd_detail?uid=mty1</x:v>
      </x:c>
      <x:c r="M25" s="13" t="str">
        <x:v>https://campusdirectory.ucsc.edu/cd_detail?uid=mty1</x:v>
      </x:c>
      <x:c r="N25" s="13" t="str">
        <x:v>https://cres.ucsc.edu/people-in-cres/</x:v>
      </x:c>
      <x:c r="O25" s="13" t="str">
        <x:v>https://campusdirectory.ucsc.edu/cd_detail?uid=mty1</x:v>
      </x:c>
      <x:c r="P25" s="3" t="str">
        <x:v>Research Interests; Biography, Education and Training; Selected Publications</x:v>
      </x:c>
      <x:c r="Q25" s="3" t="str"/>
      <x:c r="R25" s="3" t="str">
        <x:v>mty1</x:v>
      </x:c>
      <x:c r="S25" s="3" t="str">
        <x:v>2026-10-20</x:v>
      </x:c>
      <x:c r="T25" s="3" t="str">
        <x:v>Yes</x:v>
      </x:c>
      <x:c r="U25" s="3" t="str">
        <x:v>Yes</x:v>
      </x:c>
      <x:c r="V25" s="3" t="str">
        <x:v>Research or creative-work information appears in the UCSC directory.</x:v>
      </x:c>
      <x:c r="W25" s="3" t="str">
        <x:v>Left-sympathetic</x:v>
      </x:c>
      <x:c r="X25" s="3" t="str">
        <x:v>The research explicitly advances counter-colonial practices, refusal of coercive regimes, and abolition-oriented thinking.</x:v>
      </x:c>
      <x:c r="Y25" s="3" t="str">
        <x:v>https://campusdirectory.ucsc.edu/cd_detail?uid=mty1</x:v>
      </x:c>
      <x:c r="Z25" s="3" t="str">
        <x:v>Yes</x:v>
      </x:c>
      <x:c r="AA25" s="3" t="str">
        <x:v>Professor or teaching-professor series, including emeritus status. Membership category determined from public appointment titles.</x:v>
      </x:c>
      <x:c r="AB25" s="3" t="str">
        <x:v>https://campusdirectory.ucsc.edu/cd_detail?uid=mty1</x:v>
      </x:c>
      <x:c r="AC25" s="13" t="str">
        <x:v>https://campusdirectory.ucsc.edu/cd_detail?uid=mty1</x:v>
      </x:c>
    </x:row>
    <x:row r="26" ht="82" customHeight="1">
      <x:c r="A26" s="3" t="str">
        <x:v>Bettina F Aptheker</x:v>
      </x:c>
      <x:c r="B26" s="3" t="str">
        <x:v>Full</x:v>
      </x:c>
      <x:c r="C26" s="3" t="str">
        <x:v>Feminist Studies</x:v>
      </x:c>
      <x:c r="D26" s="3" t="str">
        <x:v>Feminist and queer history, race, women's movements, reproductive freedom, and the American Left.</x:v>
      </x:c>
      <x:c r="E26" s="12" t="str">
        <x:v>Yes</x:v>
      </x:c>
      <x:c r="F26" s="3" t="str">
        <x:v>Emeritus</x:v>
      </x:c>
      <x:c r="G26" s="3" t="str">
        <x:v>Distinguished ProfessorUC Presidential Co-Chair, Feminist Critical Race &amp; Ethnic Studies</x:v>
      </x:c>
      <x:c r="H26" s="3" t="str">
        <x:v>Feminist Studies Department</x:v>
      </x:c>
      <x:c r="I26" s="3" t="str">
        <x:v>Feminist Studies</x:v>
      </x:c>
      <x:c r="J26" s="3" t="str">
        <x:v>Explicit feminism, queer theory, race, and communist and left movements.</x:v>
      </x:c>
      <x:c r="K26" s="3" t="str">
        <x:v>Reviewed description/publication</x:v>
      </x:c>
      <x:c r="L26" s="13" t="str">
        <x:v>https://campusdirectory.ucsc.edu/cd_detail?uid=bettinaf</x:v>
      </x:c>
      <x:c r="M26" s="13" t="str">
        <x:v>https://campusdirectory.ucsc.edu/cd_detail?uid=bettinaf</x:v>
      </x:c>
      <x:c r="N26" s="13" t="str">
        <x:v>https://humanities.ucsc.edu/people/</x:v>
      </x:c>
      <x:c r="O26" s="13" t="str">
        <x:v>https://campusdirectory.ucsc.edu/cd_detail?uid=bettinaf</x:v>
      </x:c>
      <x:c r="P26" s="3" t="str">
        <x:v>Research Interests; Summary of Expertise; Biography, Education and Training; Selected Publications</x:v>
      </x:c>
      <x:c r="Q26" s="3" t="str">
        <x:v>Roster-listed emeritus; inclusion does not imply current teaching or employment.</x:v>
      </x:c>
      <x:c r="R26" s="3" t="str">
        <x:v>bettinaf</x:v>
      </x:c>
      <x:c r="S26" s="3" t="str">
        <x:v>2026-10-20</x:v>
      </x:c>
      <x:c r="T26" s="3" t="str">
        <x:v>Yes</x:v>
      </x:c>
      <x:c r="U26" s="3" t="str">
        <x:v>Yes</x:v>
      </x:c>
      <x:c r="V26" s="3" t="str">
        <x:v>Research or creative-work information appears in the UCSC directory.</x:v>
      </x:c>
      <x:c r="W26" s="3" t="str">
        <x:v>Left-sympathetic</x:v>
      </x:c>
      <x:c r="X26" s="3" t="str">
        <x:v>The research uses a feminist framework centered on reproductive freedom and queer history, including criticism of exclusion within the Left.</x:v>
      </x:c>
      <x:c r="Y26" s="3" t="str">
        <x:v>https://campusdirectory.ucsc.edu/cd_detail?uid=bettinaf</x:v>
      </x:c>
      <x:c r="Z26" s="3" t="str">
        <x:v>Yes</x:v>
      </x:c>
      <x:c r="AA26" s="3" t="str">
        <x:v>Professor or teaching-professor series, including emeritus status. Membership category determined from public appointment titles.</x:v>
      </x:c>
      <x:c r="AB26" s="3" t="str">
        <x:v>https://campusdirectory.ucsc.edu/cd_detail?uid=bettinaf</x:v>
      </x:c>
      <x:c r="AC26" s="13" t="str">
        <x:v>https://campusdirectory.ucsc.edu/cd_detail?uid=bettinaf</x:v>
      </x:c>
    </x:row>
    <x:row r="27" ht="82" customHeight="1">
      <x:c r="A27" s="3" t="str">
        <x:v>Anjali R Arondekar</x:v>
      </x:c>
      <x:c r="B27" s="3" t="str">
        <x:v>Full</x:v>
      </x:c>
      <x:c r="C27" s="3" t="str">
        <x:v>Feminist Studies</x:v>
      </x:c>
      <x:c r="D27" s="3" t="str">
        <x:v>Sexuality, colonial archives, historiography, caste, and empire in South Asia.</x:v>
      </x:c>
      <x:c r="E27" s="12" t="str">
        <x:v>Yes</x:v>
      </x:c>
      <x:c r="F27" s="3" t="str">
        <x:v>Current professoriate</x:v>
      </x:c>
      <x:c r="G27" s="3" t="str">
        <x:v>Professor and Founding Co-Director, Center for South Asian Studies</x:v>
      </x:c>
      <x:c r="H27" s="3" t="str">
        <x:v>Feminist Studies Department</x:v>
      </x:c>
      <x:c r="I27" s="3" t="str">
        <x:v>Feminist Studies</x:v>
      </x:c>
      <x:c r="J27" s="3" t="str">
        <x:v>Explicit politics of sexuality and colonialism.</x:v>
      </x:c>
      <x:c r="K27" s="3" t="str">
        <x:v>Reviewed description/publication</x:v>
      </x:c>
      <x:c r="L27" s="13" t="str">
        <x:v>https://campusdirectory.ucsc.edu/cd_detail?uid=aarondek</x:v>
      </x:c>
      <x:c r="M27" s="13" t="str">
        <x:v>https://campusdirectory.ucsc.edu/cd_detail?uid=aarondek</x:v>
      </x:c>
      <x:c r="N27" s="13" t="str">
        <x:v>https://humanities.ucsc.edu/people/</x:v>
      </x:c>
      <x:c r="O27" s="13" t="str">
        <x:v>https://campusdirectory.ucsc.edu/cd_detail?uid=aarondek</x:v>
      </x:c>
      <x:c r="P27" s="3" t="str">
        <x:v>Research Interests; Biography, Education and Training; Selected Publications</x:v>
      </x:c>
      <x:c r="Q27" s="3" t="str"/>
      <x:c r="R27" s="3" t="str">
        <x:v>aarondek</x:v>
      </x:c>
      <x:c r="S27" s="3" t="str">
        <x:v>2026-10-20</x:v>
      </x:c>
      <x:c r="T27" s="3" t="str">
        <x:v>Yes</x:v>
      </x:c>
      <x:c r="U27" s="3" t="str">
        <x:v>Yes</x:v>
      </x:c>
      <x:c r="V27" s="3" t="str">
        <x:v>Research or creative-work information appears in the UCSC directory.</x:v>
      </x:c>
      <x:c r="W27" s="3" t="str">
        <x:v>Left-sympathetic</x:v>
      </x:c>
      <x:c r="X27" s="3" t="str">
        <x:v>Abundance uses queer and subaltern theory to challenge the devaluation of caste-oppressed groups and their histories.</x:v>
      </x:c>
      <x:c r="Y27" s="3" t="str">
        <x:v>https://dukeupress.edu/abundance</x:v>
      </x:c>
      <x:c r="Z27" s="3" t="str">
        <x:v>Yes</x:v>
      </x:c>
      <x:c r="AA27" s="3" t="str">
        <x:v>Professor or teaching-professor series, including emeritus status. Membership category determined from public appointment titles.</x:v>
      </x:c>
      <x:c r="AB27" s="3" t="str">
        <x:v>https://campusdirectory.ucsc.edu/cd_detail?uid=aarondek</x:v>
      </x:c>
      <x:c r="AC27" s="13" t="str">
        <x:v>https://campusdirectory.ucsc.edu/cd_detail?uid=aarondek</x:v>
      </x:c>
    </x:row>
    <x:row r="28" ht="82" customHeight="1">
      <x:c r="A28" s="3" t="str">
        <x:v>Jennifer L Kelly</x:v>
      </x:c>
      <x:c r="B28" s="3" t="str">
        <x:v>Associate</x:v>
      </x:c>
      <x:c r="C28" s="3" t="str">
        <x:v>Feminist Studies</x:v>
      </x:c>
      <x:c r="D28" s="3" t="str">
        <x:v>Palestinian solidarity tourism, settler colonialism, US empire, state violence, and decolonial travel.</x:v>
      </x:c>
      <x:c r="E28" s="12" t="str">
        <x:v>Yes</x:v>
      </x:c>
      <x:c r="F28" s="3" t="str">
        <x:v>Current professoriate</x:v>
      </x:c>
      <x:c r="G28" s="3" t="str">
        <x:v>Associate Professor</x:v>
      </x:c>
      <x:c r="H28" s="3" t="str">
        <x:v>Feminist Studies Department</x:v>
      </x:c>
      <x:c r="I28" s="3" t="str">
        <x:v>Critical Race and Ethnic Studies; Feminist Studies</x:v>
      </x:c>
      <x:c r="J28" s="3" t="str">
        <x:v>Explicit colonialism, state violence, and political organizing.</x:v>
      </x:c>
      <x:c r="K28" s="3" t="str">
        <x:v>Reviewed description/publication</x:v>
      </x:c>
      <x:c r="L28" s="13" t="str">
        <x:v>https://campusdirectory.ucsc.edu/cd_detail?uid=jlkelly</x:v>
      </x:c>
      <x:c r="M28" s="13" t="str">
        <x:v>https://campusdirectory.ucsc.edu/cd_detail?uid=jlkelly</x:v>
      </x:c>
      <x:c r="N28" s="13" t="str">
        <x:v>https://humanities.ucsc.edu/people/</x:v>
      </x:c>
      <x:c r="O28" s="13" t="str">
        <x:v>https://campusdirectory.ucsc.edu/cd_detail?uid=jlkelly</x:v>
      </x:c>
      <x:c r="P28" s="3" t="str">
        <x:v>Areas of Expertise; Biography, Education and Training; Selected Publications</x:v>
      </x:c>
      <x:c r="Q28" s="3" t="str"/>
      <x:c r="R28" s="3" t="str">
        <x:v>jlkelly</x:v>
      </x:c>
      <x:c r="S28" s="3" t="str">
        <x:v>2026-10-20</x:v>
      </x:c>
      <x:c r="T28" s="3" t="str">
        <x:v>Yes</x:v>
      </x:c>
      <x:c r="U28" s="3" t="str">
        <x:v>Yes</x:v>
      </x:c>
      <x:c r="V28" s="3" t="str">
        <x:v>Research or creative-work information appears in the UCSC directory.</x:v>
      </x:c>
      <x:c r="W28" s="3" t="str">
        <x:v>Left-sympathetic</x:v>
      </x:c>
      <x:c r="X28" s="3" t="str">
        <x:v>The research treats Palestinian solidarity organizing and decolonial tourism as responses to dispossession.</x:v>
      </x:c>
      <x:c r="Y28" s="3" t="str">
        <x:v>https://campusdirectory.ucsc.edu/cd_detail?uid=jlkelly</x:v>
      </x:c>
      <x:c r="Z28" s="3" t="str">
        <x:v>Yes</x:v>
      </x:c>
      <x:c r="AA28" s="3" t="str">
        <x:v>Professor or teaching-professor series, including emeritus status. Membership category determined from public appointment titles.</x:v>
      </x:c>
      <x:c r="AB28" s="3" t="str">
        <x:v>https://campusdirectory.ucsc.edu/cd_detail?uid=jlkelly</x:v>
      </x:c>
      <x:c r="AC28" s="13" t="str"/>
    </x:row>
    <x:row r="29" ht="82" customHeight="1">
      <x:c r="A29" s="3" t="str">
        <x:v>Jasmine Alinder</x:v>
      </x:c>
      <x:c r="B29" s="3" t="str">
        <x:v>Full</x:v>
      </x:c>
      <x:c r="C29" s="3" t="str">
        <x:v>History</x:v>
      </x:c>
      <x:c r="D29" s="3" t="str">
        <x:v>Photography, Japanese American incarceration, public history, citizenship, and civil liberties.</x:v>
      </x:c>
      <x:c r="E29" s="12" t="str">
        <x:v>Yes</x:v>
      </x:c>
      <x:c r="F29" s="3" t="str">
        <x:v>Current professoriate</x:v>
      </x:c>
      <x:c r="G29" s="3" t="str">
        <x:v>Dean of Humanities</x:v>
      </x:c>
      <x:c r="H29" s="3" t="str">
        <x:v>Humanities Division</x:v>
      </x:c>
      <x:c r="I29" s="3" t="str">
        <x:v>History</x:v>
      </x:c>
      <x:c r="J29" s="3" t="str">
        <x:v>The biography explicitly identifies human rights, racial exclusion, and civil liberties as the unifying research theme.</x:v>
      </x:c>
      <x:c r="K29" s="3" t="str">
        <x:v>Reviewed description/publication</x:v>
      </x:c>
      <x:c r="L29" s="13" t="str">
        <x:v>https://campusdirectory.ucsc.edu/cd_detail?uid=jaalinde</x:v>
      </x:c>
      <x:c r="M29" s="13" t="str">
        <x:v>https://campusdirectory.ucsc.edu/cd_detail?uid=jaalinde</x:v>
      </x:c>
      <x:c r="N29" s="13" t="str">
        <x:v>https://history.ucsc.edu/people/</x:v>
      </x:c>
      <x:c r="O29" s="13" t="str">
        <x:v>https://strategicplan.ucsc.edu/themes/distinction-in-research/</x:v>
      </x:c>
      <x:c r="P29" s="3" t="str">
        <x:v>Biography, Education and Training</x:v>
      </x:c>
      <x:c r="Q29" s="3" t="str">
        <x:v>Professor of History rank verified separately; directory title lists Dean of Humanities. Department grouping uses a core department roster.</x:v>
      </x:c>
      <x:c r="R29" s="3" t="str">
        <x:v>jaalinde</x:v>
      </x:c>
      <x:c r="S29" s="3" t="str">
        <x:v>2026-10-20</x:v>
      </x:c>
      <x:c r="T29" s="3" t="str">
        <x:v>Yes</x:v>
      </x:c>
      <x:c r="U29" s="3" t="str">
        <x:v>Yes</x:v>
      </x:c>
      <x:c r="V29" s="3" t="str">
        <x:v>Research or creative-work information appears in the UCSC directory.</x:v>
      </x:c>
      <x:c r="W29" s="3" t="str">
        <x:v>Left-sympathetic</x:v>
      </x:c>
      <x:c r="X29" s="3" t="str">
        <x:v>Moving Images: Photography and the Japanese American Incarceration: The book treats government photography as a mechanism of criminalization and contrasts official narratives with incarcerated people’s self-representation. Coded as a progressive civil-rights critique of racialized state power; this is an interpretive sympathy judgment.</x:v>
      </x:c>
      <x:c r="Y29" s="3" t="str">
        <x:v>https://www.press.uillinois.edu/books/?id=p078095</x:v>
      </x:c>
      <x:c r="Z29" s="3" t="str">
        <x:v>Yes</x:v>
      </x:c>
      <x:c r="AA29" s="3" t="str">
        <x:v>Professor or teaching-professor series, including emeritus status. Membership category determined from public appointment titles.</x:v>
      </x:c>
      <x:c r="AB29" s="3" t="str">
        <x:v>https://strategicplan.ucsc.edu/themes/distinction-in-research/</x:v>
      </x:c>
      <x:c r="AC29" s="13" t="str"/>
    </x:row>
    <x:row r="30" ht="82" customHeight="1">
      <x:c r="A30" s="3" t="str">
        <x:v>David Henry Anthony</x:v>
      </x:c>
      <x:c r="B30" s="3" t="str">
        <x:v>Full</x:v>
      </x:c>
      <x:c r="C30" s="3" t="str">
        <x:v>History</x:v>
      </x:c>
      <x:c r="D30" s="3" t="str">
        <x:v>African and African American history, diaspora, eastern and southern Africa, colonialism, and cultural production.</x:v>
      </x:c>
      <x:c r="E30" s="12" t="str">
        <x:v>Yes</x:v>
      </x:c>
      <x:c r="F30" s="3" t="str">
        <x:v>Emeritus</x:v>
      </x:c>
      <x:c r="G30" s="3" t="str">
        <x:v>Professor Emeritus</x:v>
      </x:c>
      <x:c r="H30" s="3" t="str">
        <x:v>History Department</x:v>
      </x:c>
      <x:c r="I30" s="3" t="str">
        <x:v>History</x:v>
      </x:c>
      <x:c r="J30" s="3" t="str">
        <x:v>Colonialism is explicitly listed as expertise alongside African and diasporic history.</x:v>
      </x:c>
      <x:c r="K30" s="3" t="str">
        <x:v>Reviewed description/publication</x:v>
      </x:c>
      <x:c r="L30" s="13" t="str">
        <x:v>https://campusdirectory.ucsc.edu/cd_detail?uid=danthony</x:v>
      </x:c>
      <x:c r="M30" s="13" t="str">
        <x:v>https://campusdirectory.ucsc.edu/cd_detail?uid=danthony</x:v>
      </x:c>
      <x:c r="N30" s="13" t="str">
        <x:v>https://humanities.ucsc.edu/people/</x:v>
      </x:c>
      <x:c r="O30" s="13" t="str">
        <x:v>https://campusdirectory.ucsc.edu/cd_detail?uid=danthony</x:v>
      </x:c>
      <x:c r="P30" s="3" t="str">
        <x:v>Research Interests; Summary of Expertise; Areas of Expertise; Biography, Education and Training; Selected Publications</x:v>
      </x:c>
      <x:c r="Q30" s="3" t="str">
        <x:v>Roster-listed emeritus; inclusion does not imply current teaching or employment.</x:v>
      </x:c>
      <x:c r="R30" s="3" t="str">
        <x:v>danthony</x:v>
      </x:c>
      <x:c r="S30" s="3" t="str">
        <x:v>2026-10-20</x:v>
      </x:c>
      <x:c r="T30" s="3" t="str">
        <x:v>Yes</x:v>
      </x:c>
      <x:c r="U30" s="3" t="str">
        <x:v>Yes</x:v>
      </x:c>
      <x:c r="V30" s="3" t="str">
        <x:v>Research or creative-work information appears in the UCSC directory.</x:v>
      </x:c>
      <x:c r="W30" s="3" t="str">
        <x:v>Left-sympathetic</x:v>
      </x:c>
      <x:c r="X30" s="3" t="str">
        <x:v>Max Yergan: Race Man, Internationalist, Cold Warrior: The account frames Yergan’s movement away from progressive politics toward apartheid apologetics through colonial brutality and Cold War intimidation. This supports a sympathetic reading of the anticolonial Left, rather than treating the subject’s later conservatism as the book’s position.</x:v>
      </x:c>
      <x:c r="Y30" s="3" t="str">
        <x:v>https://nyupress.org/9780814705339/max-yergan/</x:v>
      </x:c>
      <x:c r="Z30" s="3" t="str">
        <x:v>Yes</x:v>
      </x:c>
      <x:c r="AA30" s="3" t="str">
        <x:v>Professor or teaching-professor series, including emeritus status. Membership category determined from public appointment titles.</x:v>
      </x:c>
      <x:c r="AB30" s="3" t="str">
        <x:v>https://campusdirectory.ucsc.edu/cd_detail?uid=danthony</x:v>
      </x:c>
      <x:c r="AC30" s="13" t="str">
        <x:v>https://campusdirectory.ucsc.edu/cd_detail?uid=danthony</x:v>
      </x:c>
    </x:row>
    <x:row r="31" ht="82" customHeight="1">
      <x:c r="A31" s="3" t="str">
        <x:v>Noriko Aso</x:v>
      </x:c>
      <x:c r="B31" s="3" t="str">
        <x:v>Associate</x:v>
      </x:c>
      <x:c r="C31" s="3" t="str">
        <x:v>History</x:v>
      </x:c>
      <x:c r="D31" s="3" t="str">
        <x:v>Japanese and Korean cultural history, gender, race, colonialism, nationalism, and popular culture.</x:v>
      </x:c>
      <x:c r="E31" s="12" t="str">
        <x:v>Yes</x:v>
      </x:c>
      <x:c r="F31" s="3" t="str">
        <x:v>Current professoriate</x:v>
      </x:c>
      <x:c r="G31" s="3" t="str">
        <x:v>Associate ProfessorEast Asian Studies Program Director</x:v>
      </x:c>
      <x:c r="H31" s="3" t="str">
        <x:v>History Department</x:v>
      </x:c>
      <x:c r="I31" s="3" t="str">
        <x:v>History</x:v>
      </x:c>
      <x:c r="J31" s="3" t="str">
        <x:v>Explicit gender, colonialism, and nationalism research.</x:v>
      </x:c>
      <x:c r="K31" s="3" t="str">
        <x:v>Reviewed description/publication</x:v>
      </x:c>
      <x:c r="L31" s="13" t="str">
        <x:v>https://campusdirectory.ucsc.edu/cd_detail?uid=naso</x:v>
      </x:c>
      <x:c r="M31" s="13" t="str">
        <x:v>https://campusdirectory.ucsc.edu/cd_detail?uid=naso</x:v>
      </x:c>
      <x:c r="N31" s="13" t="str">
        <x:v>https://humanities.ucsc.edu/people/</x:v>
      </x:c>
      <x:c r="O31" s="13" t="str">
        <x:v>https://campusdirectory.ucsc.edu/cd_detail?uid=naso</x:v>
      </x:c>
      <x:c r="P31" s="3" t="str">
        <x:v>Research Interests; Summary of Expertise; Areas of Expertise; Biography, Education and Training; Selected Publications</x:v>
      </x:c>
      <x:c r="Q31" s="3" t="str"/>
      <x:c r="R31" s="3" t="str">
        <x:v>naso</x:v>
      </x:c>
      <x:c r="S31" s="3" t="str">
        <x:v>2026-10-20</x:v>
      </x:c>
      <x:c r="T31" s="3" t="str">
        <x:v>Yes</x:v>
      </x:c>
      <x:c r="U31" s="3" t="str">
        <x:v>Yes</x:v>
      </x:c>
      <x:c r="V31" s="3" t="str">
        <x:v>Research or creative-work information appears in the UCSC directory.</x:v>
      </x:c>
      <x:c r="W31" s="3" t="str">
        <x:v>Left-sympathetic</x:v>
      </x:c>
      <x:c r="X31" s="3" t="str">
        <x:v>Revolutionary Girls: From Oscar to Utena; Public Properties: The chapter reads female heroes crossing masculine roles as agents of revolution, alongside the book’s analysis of museums producing imperial subjects. Coded as an interpretive feminist and critical-imperial framing, rather than from the word gender alone.</x:v>
      </x:c>
      <x:c r="Y31" s="3" t="str">
        <x:v>https://www.jstor.org/stable/10.3998/mpub.9340049.11</x:v>
      </x:c>
      <x:c r="Z31" s="3" t="str">
        <x:v>Yes</x:v>
      </x:c>
      <x:c r="AA31" s="3" t="str">
        <x:v>Professor or teaching-professor series, including emeritus status. Membership category determined from public appointment titles.</x:v>
      </x:c>
      <x:c r="AB31" s="3" t="str">
        <x:v>https://campusdirectory.ucsc.edu/cd_detail?uid=naso</x:v>
      </x:c>
      <x:c r="AC31" s="13" t="str">
        <x:v>https://campusdirectory.ucsc.edu/cd_detail?uid=naso</x:v>
      </x:c>
    </x:row>
    <x:row r="32" ht="82" customHeight="1">
      <x:c r="A32" s="3" t="str">
        <x:v>Jonathan F Beecher</x:v>
      </x:c>
      <x:c r="B32" s="3" t="str">
        <x:v>Full</x:v>
      </x:c>
      <x:c r="C32" s="3" t="str">
        <x:v>History</x:v>
      </x:c>
      <x:c r="D32" s="3" t="str">
        <x:v>French and European intellectual history, utopian socialism, revolution, and nineteenth-century radicalism.</x:v>
      </x:c>
      <x:c r="E32" s="12" t="str">
        <x:v>Yes</x:v>
      </x:c>
      <x:c r="F32" s="3" t="str">
        <x:v>Emeritus</x:v>
      </x:c>
      <x:c r="G32" s="3" t="str">
        <x:v>Professor Emeritus</x:v>
      </x:c>
      <x:c r="H32" s="3" t="str">
        <x:v>History Department</x:v>
      </x:c>
      <x:c r="I32" s="3" t="str">
        <x:v>History</x:v>
      </x:c>
      <x:c r="J32" s="3" t="str">
        <x:v>Socialism, revolution, and political thought are explicit research subjects.</x:v>
      </x:c>
      <x:c r="K32" s="3" t="str">
        <x:v>Reviewed description/publication</x:v>
      </x:c>
      <x:c r="L32" s="13" t="str">
        <x:v>https://campusdirectory.ucsc.edu/cd_detail?uid=jbeecher</x:v>
      </x:c>
      <x:c r="M32" s="13" t="str">
        <x:v>https://campusdirectory.ucsc.edu/cd_detail?uid=jbeecher</x:v>
      </x:c>
      <x:c r="N32" s="13" t="str">
        <x:v>https://humanities.ucsc.edu/people/</x:v>
      </x:c>
      <x:c r="O32" s="13" t="str">
        <x:v>https://campusdirectory.ucsc.edu/cd_detail?uid=jbeecher</x:v>
      </x:c>
      <x:c r="P32" s="3" t="str">
        <x:v>Research Interests; Summary of Expertise; Biography, Education and Training; Selected Publications</x:v>
      </x:c>
      <x:c r="Q32" s="3" t="str">
        <x:v>Roster-listed emeritus; inclusion does not imply current teaching or employment.</x:v>
      </x:c>
      <x:c r="R32" s="3" t="str">
        <x:v>jbeecher</x:v>
      </x:c>
      <x:c r="S32" s="3" t="str">
        <x:v>2026-10-20</x:v>
      </x:c>
      <x:c r="T32" s="3" t="str">
        <x:v>Yes</x:v>
      </x:c>
      <x:c r="U32" s="3" t="str">
        <x:v>Yes</x:v>
      </x:c>
      <x:c r="V32" s="3" t="str">
        <x:v>Research or creative-work information appears in the UCSC directory.</x:v>
      </x:c>
      <x:c r="W32" s="3" t="str">
        <x:v>Left-sympathetic</x:v>
      </x:c>
      <x:c r="X32" s="3" t="str">
        <x:v>Charles Fourier: The Visionary and His World: The work sympathetically recovers Fourier as a major social critic and explicates his emancipatory utopian alternative. This is a judgment of sympathetic intellectual treatment of socialism, not a claim that the author endorses every Fourierist proposal.</x:v>
      </x:c>
      <x:c r="Y32" s="3" t="str">
        <x:v>https://www.ucpress.edu/book/9780520305731/charles-fourier</x:v>
      </x:c>
      <x:c r="Z32" s="3" t="str">
        <x:v>Yes</x:v>
      </x:c>
      <x:c r="AA32" s="3" t="str">
        <x:v>Professor or teaching-professor series, including emeritus status. Membership category determined from public appointment titles.</x:v>
      </x:c>
      <x:c r="AB32" s="3" t="str">
        <x:v>https://campusdirectory.ucsc.edu/cd_detail?uid=jbeecher</x:v>
      </x:c>
      <x:c r="AC32" s="13" t="str">
        <x:v>https://campusdirectory.ucsc.edu/cd_detail?uid=jbeecher</x:v>
      </x:c>
    </x:row>
    <x:row r="33" ht="82" customHeight="1">
      <x:c r="A33" s="3" t="str">
        <x:v>Benjamin P Breen</x:v>
      </x:c>
      <x:c r="B33" s="3" t="str">
        <x:v>Full</x:v>
      </x:c>
      <x:c r="C33" s="3" t="str">
        <x:v>History</x:v>
      </x:c>
      <x:c r="D33" s="3" t="str">
        <x:v>History of science, medicine, drugs, technology, and the British, Spanish, and Portuguese empires.</x:v>
      </x:c>
      <x:c r="E33" s="12" t="str">
        <x:v>Yes</x:v>
      </x:c>
      <x:c r="F33" s="3" t="str">
        <x:v>Current professoriate</x:v>
      </x:c>
      <x:c r="G33" s="3" t="str">
        <x:v>Professor</x:v>
      </x:c>
      <x:c r="H33" s="3" t="str">
        <x:v>History Department</x:v>
      </x:c>
      <x:c r="I33" s="3" t="str">
        <x:v>History</x:v>
      </x:c>
      <x:c r="J33" s="3" t="str">
        <x:v>Colonialism, imperialism, and drug policy are explicit topics.</x:v>
      </x:c>
      <x:c r="K33" s="3" t="str">
        <x:v>Reviewed description/publication</x:v>
      </x:c>
      <x:c r="L33" s="13" t="str">
        <x:v>https://campusdirectory.ucsc.edu/cd_detail?uid=bebreen</x:v>
      </x:c>
      <x:c r="M33" s="13" t="str">
        <x:v>https://campusdirectory.ucsc.edu/cd_detail?uid=bebreen</x:v>
      </x:c>
      <x:c r="N33" s="13" t="str">
        <x:v>https://humanities.ucsc.edu/people/</x:v>
      </x:c>
      <x:c r="O33" s="13" t="str">
        <x:v>https://campusdirectory.ucsc.edu/cd_detail?uid=bebreen</x:v>
      </x:c>
      <x:c r="P33" s="3" t="str">
        <x:v>Research Interests; Summary of Expertise; Areas of Expertise; Biography, Education and Training; Selected Publications</x:v>
      </x:c>
      <x:c r="Q33" s="3" t="str"/>
      <x:c r="R33" s="3" t="str">
        <x:v>bebreen</x:v>
      </x:c>
      <x:c r="S33" s="3" t="str">
        <x:v>2026-10-20</x:v>
      </x:c>
      <x:c r="T33" s="3" t="str">
        <x:v>Yes</x:v>
      </x:c>
      <x:c r="U33" s="3" t="str">
        <x:v>Yes</x:v>
      </x:c>
      <x:c r="V33" s="3" t="str">
        <x:v>Research or creative-work information appears in the UCSC directory.</x:v>
      </x:c>
      <x:c r="W33" s="3" t="str">
        <x:v>Left-sympathetic</x:v>
      </x:c>
      <x:c r="X33" s="3" t="str">
        <x:v>The Age of Intoxication: The author connects the historical argument to the harms of drug criminalization and the need for fairer drug policy. This supports a progressive reform reading beyond the mere study of drugs.</x:v>
      </x:c>
      <x:c r="Y33" s="3" t="str">
        <x:v>https://thi.ucsc.edu/ages-of-intoxication-an-interview-with-benjamin-breen/</x:v>
      </x:c>
      <x:c r="Z33" s="3" t="str">
        <x:v>Yes</x:v>
      </x:c>
      <x:c r="AA33" s="3" t="str">
        <x:v>Professor or teaching-professor series, including emeritus status. Membership category determined from public appointment titles.</x:v>
      </x:c>
      <x:c r="AB33" s="3" t="str">
        <x:v>https://campusdirectory.ucsc.edu/cd_detail?uid=bebreen</x:v>
      </x:c>
      <x:c r="AC33" s="13" t="str">
        <x:v>https://campusdirectory.ucsc.edu/cd_detail?uid=bebreen</x:v>
      </x:c>
    </x:row>
    <x:row r="34" ht="150" customHeight="1">
      <x:c r="A34" s="3" t="str">
        <x:v>David T Brundage</x:v>
      </x:c>
      <x:c r="B34" s="3" t="str">
        <x:v>Full</x:v>
      </x:c>
      <x:c r="C34" s="3" t="str">
        <x:v>History</x:v>
      </x:c>
      <x:c r="D34" s="3" t="str">
        <x:v>Immigration, working-class history, Irish diaspora, racial justice movements, and transnational radicalism.</x:v>
      </x:c>
      <x:c r="E34" s="12" t="str">
        <x:v>Yes</x:v>
      </x:c>
      <x:c r="F34" s="3" t="str">
        <x:v>Emeritus</x:v>
      </x:c>
      <x:c r="G34" s="3" t="str">
        <x:v>Professor Emeritus Research Professor of History</x:v>
      </x:c>
      <x:c r="H34" s="3" t="str">
        <x:v>History Department</x:v>
      </x:c>
      <x:c r="I34" s="3" t="str">
        <x:v>History</x:v>
      </x:c>
      <x:c r="J34" s="3" t="str">
        <x:v>Explicit working-class politics, racial justice, and radical movements.</x:v>
      </x:c>
      <x:c r="K34" s="3" t="str">
        <x:v>Reviewed description/publication</x:v>
      </x:c>
      <x:c r="L34" s="13" t="str">
        <x:v>https://campusdirectory.ucsc.edu/cd_detail?uid=brundage</x:v>
      </x:c>
      <x:c r="M34" s="13" t="str">
        <x:v>https://campusdirectory.ucsc.edu/cd_detail?uid=brundage</x:v>
      </x:c>
      <x:c r="N34" s="13" t="str">
        <x:v>https://humanities.ucsc.edu/people/</x:v>
      </x:c>
      <x:c r="O34" s="13" t="str">
        <x:v>https://campusdirectory.ucsc.edu/cd_detail?uid=brundage</x:v>
      </x:c>
      <x:c r="P34" s="3" t="str">
        <x:v>Research Interests; Areas of Expertise; Biography, Education and Training; Selected Publications</x:v>
      </x:c>
      <x:c r="Q34" s="3" t="str">
        <x:v>Roster-listed emeritus; inclusion does not imply current teaching or employment.</x:v>
      </x:c>
      <x:c r="R34" s="3" t="str">
        <x:v>brundage</x:v>
      </x:c>
      <x:c r="S34" s="3" t="str">
        <x:v>2026-10-21</x:v>
      </x:c>
      <x:c r="T34" s="3" t="str">
        <x:v>Yes</x:v>
      </x:c>
      <x:c r="U34" s="3" t="str">
        <x:v>Yes</x:v>
      </x:c>
      <x:c r="V34" s="3" t="str">
        <x:v>Research or creative-work information appears in the UCSC directory.</x:v>
      </x:c>
      <x:c r="W34" s="3" t="str">
        <x:v>Left-sympathetic</x:v>
      </x:c>
      <x:c r="X34" s="3" t="str">
        <x:v>Who Built America?: The coauthored textbook explicitly adopts history from below, centers social and economic conflict and working people's agency, and challenges consensus accounts of shared prosperity. This supports a left-sympathetic labor-history framework; it does not establish a personal party affiliation.</x:v>
      </x:c>
      <x:c r="Y34" s="3" t="str">
        <x:v>https://www.whobuiltamerica.org/about ; https://campusdirectory.ucsc.edu/cd_detail?uid=brundage</x:v>
      </x:c>
      <x:c r="Z34" s="3" t="str">
        <x:v>Yes</x:v>
      </x:c>
      <x:c r="AA34" s="3" t="str">
        <x:v>Professor or teaching-professor series, including emeritus status. Membership category determined from public appointment titles.</x:v>
      </x:c>
      <x:c r="AB34" s="3" t="str">
        <x:v>https://campusdirectory.ucsc.edu/cd_detail?uid=brundage</x:v>
      </x:c>
      <x:c r="AC34" s="13" t="str">
        <x:v>https://campusdirectory.ucsc.edu/cd_detail?uid=brundage</x:v>
      </x:c>
    </x:row>
    <x:row r="35" ht="82" customHeight="1">
      <x:c r="A35" s="3" t="str">
        <x:v>Edmund Burke</x:v>
      </x:c>
      <x:c r="B35" s="3" t="str">
        <x:v>Full</x:v>
      </x:c>
      <x:c r="C35" s="3" t="str">
        <x:v>History</x:v>
      </x:c>
      <x:c r="D35" s="3" t="str">
        <x:v>Middle Eastern and North African history, orientalism, European imperialism, and global environments.</x:v>
      </x:c>
      <x:c r="E35" s="12" t="str">
        <x:v>Yes</x:v>
      </x:c>
      <x:c r="F35" s="3" t="str">
        <x:v>Emeritus</x:v>
      </x:c>
      <x:c r="G35" s="3" t="str">
        <x:v>Professor EmeritusResearch Professor of HistoryFounding Director, Center for World History</x:v>
      </x:c>
      <x:c r="H35" s="3" t="str">
        <x:v>History Department</x:v>
      </x:c>
      <x:c r="I35" s="3" t="str">
        <x:v>History</x:v>
      </x:c>
      <x:c r="J35" s="3" t="str">
        <x:v>European imperialism and orientalism are explicit research interests.</x:v>
      </x:c>
      <x:c r="K35" s="3" t="str">
        <x:v>Reviewed description/publication</x:v>
      </x:c>
      <x:c r="L35" s="13" t="str">
        <x:v>https://campusdirectory.ucsc.edu/cd_detail?uid=eburke</x:v>
      </x:c>
      <x:c r="M35" s="13" t="str">
        <x:v>https://campusdirectory.ucsc.edu/cd_detail?uid=eburke</x:v>
      </x:c>
      <x:c r="N35" s="13" t="str">
        <x:v>https://humanities.ucsc.edu/people/</x:v>
      </x:c>
      <x:c r="O35" s="13" t="str">
        <x:v>https://campusdirectory.ucsc.edu/cd_detail?uid=eburke</x:v>
      </x:c>
      <x:c r="P35" s="3" t="str">
        <x:v>Research Interests; Areas of Expertise; Biography, Education and Training; Selected Publications</x:v>
      </x:c>
      <x:c r="Q35" s="3" t="str">
        <x:v>Roster-listed emeritus; inclusion does not imply current teaching or employment.</x:v>
      </x:c>
      <x:c r="R35" s="3" t="str">
        <x:v>eburke</x:v>
      </x:c>
      <x:c r="S35" s="3" t="str">
        <x:v>2026-10-20</x:v>
      </x:c>
      <x:c r="T35" s="3" t="str">
        <x:v>Yes</x:v>
      </x:c>
      <x:c r="U35" s="3" t="str">
        <x:v>Yes</x:v>
      </x:c>
      <x:c r="V35" s="3" t="str">
        <x:v>Research or creative-work information appears in the UCSC directory.</x:v>
      </x:c>
      <x:c r="W35" s="3" t="str">
        <x:v>Left-sympathetic</x:v>
      </x:c>
      <x:c r="X35" s="3" t="str">
        <x:v>Genealogies of Orientalism: History, Theory, Politics: The research develops the critique of Orientalism and the relationship between historical knowledge and imperial power, including recovery of resistance obscured by colonial archives. This is an adopted postcolonial critical framework.</x:v>
      </x:c>
      <x:c r="Y35" s="3" t="str">
        <x:v>https://edmundburke.sites.ucsc.edu/research/articles/</x:v>
      </x:c>
      <x:c r="Z35" s="3" t="str">
        <x:v>Yes</x:v>
      </x:c>
      <x:c r="AA35" s="3" t="str">
        <x:v>Professor or teaching-professor series, including emeritus status. Membership category determined from public appointment titles.</x:v>
      </x:c>
      <x:c r="AB35" s="3" t="str">
        <x:v>https://campusdirectory.ucsc.edu/cd_detail?uid=eburke</x:v>
      </x:c>
      <x:c r="AC35" s="13" t="str">
        <x:v>https://campusdirectory.ucsc.edu/cd_detail?uid=eburke</x:v>
      </x:c>
    </x:row>
    <x:row r="36" ht="82" customHeight="1">
      <x:c r="A36" s="3" t="str">
        <x:v>Pedro G Castillo</x:v>
      </x:c>
      <x:c r="B36" s="3" t="str">
        <x:v>Full</x:v>
      </x:c>
      <x:c r="C36" s="3" t="str">
        <x:v>History</x:v>
      </x:c>
      <x:c r="D36" s="3" t="str">
        <x:v>Chicana/o history, immigration, urban and California history, race, class, and gender.</x:v>
      </x:c>
      <x:c r="E36" s="12" t="str">
        <x:v>Yes</x:v>
      </x:c>
      <x:c r="F36" s="3" t="str">
        <x:v>Emeritus</x:v>
      </x:c>
      <x:c r="G36" s="3" t="str">
        <x:v>Professor Emeritus</x:v>
      </x:c>
      <x:c r="H36" s="3" t="str">
        <x:v>History Department</x:v>
      </x:c>
      <x:c r="I36" s="3" t="str">
        <x:v>History</x:v>
      </x:c>
      <x:c r="J36" s="3" t="str">
        <x:v>Race, class, gender, and immigration are explicit topics.</x:v>
      </x:c>
      <x:c r="K36" s="3" t="str">
        <x:v>Reviewed description/publication</x:v>
      </x:c>
      <x:c r="L36" s="13" t="str">
        <x:v>https://campusdirectory.ucsc.edu/cd_detail?uid=pcastle</x:v>
      </x:c>
      <x:c r="M36" s="13" t="str">
        <x:v>https://campusdirectory.ucsc.edu/cd_detail?uid=pcastle</x:v>
      </x:c>
      <x:c r="N36" s="13" t="str">
        <x:v>https://humanities.ucsc.edu/people/</x:v>
      </x:c>
      <x:c r="O36" s="13" t="str">
        <x:v>https://campusdirectory.ucsc.edu/cd_detail?uid=pcastle</x:v>
      </x:c>
      <x:c r="P36" s="3" t="str">
        <x:v>Research Interests; Summary of Expertise; Biography, Education and Training; Selected Publications</x:v>
      </x:c>
      <x:c r="Q36" s="3" t="str">
        <x:v>Roster-listed emeritus; inclusion does not imply current teaching or employment.</x:v>
      </x:c>
      <x:c r="R36" s="3" t="str">
        <x:v>pcastle</x:v>
      </x:c>
      <x:c r="S36" s="3" t="str">
        <x:v>2026-10-20</x:v>
      </x:c>
      <x:c r="T36" s="3" t="str">
        <x:v>Yes</x:v>
      </x:c>
      <x:c r="U36" s="3" t="str">
        <x:v>Yes</x:v>
      </x:c>
      <x:c r="V36" s="3" t="str">
        <x:v>Research or creative-work information appears in the UCSC directory.</x:v>
      </x:c>
      <x:c r="W36" s="3" t="str">
        <x:v>Left-sympathetic</x:v>
      </x:c>
      <x:c r="X36" s="3" t="str">
        <x:v>Furia y muerte: los bandidos chicanos: The introduction is cited for applying Hobsbawm’s social-banditry framework to Mexican resistance after US conquest. Coded as a sympathetic class-and-resistance interpretation; the accessible evidence is a scholarly account of the introduction, not the full original text.</x:v>
      </x:c>
      <x:c r="Y36" s="3" t="str">
        <x:v>https://www.memoriapoliticademexico.org/Textos/2ImpDictadura/IM/Guerra_47_Resistencia-%20Lopez_y_Rivas%20.pdf</x:v>
      </x:c>
      <x:c r="Z36" s="3" t="str">
        <x:v>Yes</x:v>
      </x:c>
      <x:c r="AA36" s="3" t="str">
        <x:v>Professor or teaching-professor series, including emeritus status. Membership category determined from public appointment titles.</x:v>
      </x:c>
      <x:c r="AB36" s="3" t="str">
        <x:v>https://campusdirectory.ucsc.edu/cd_detail?uid=pcastle</x:v>
      </x:c>
      <x:c r="AC36" s="13" t="str">
        <x:v>https://campusdirectory.ucsc.edu/cd_detail?uid=pcastle</x:v>
      </x:c>
    </x:row>
    <x:row r="37" ht="150" customHeight="1">
      <x:c r="A37" s="3" t="str">
        <x:v>Shelly Chan</x:v>
      </x:c>
      <x:c r="B37" s="3" t="str">
        <x:v>Associate</x:v>
      </x:c>
      <x:c r="C37" s="3" t="str">
        <x:v>History</x:v>
      </x:c>
      <x:c r="D37" s="3" t="str">
        <x:v>Chinese migration and diaspora, nations, empires, gender, contested borders, and Southeast Asia.</x:v>
      </x:c>
      <x:c r="E37" s="12" t="str">
        <x:v>Yes</x:v>
      </x:c>
      <x:c r="F37" s="3" t="str">
        <x:v>Current professoriate</x:v>
      </x:c>
      <x:c r="G37" s="3" t="str">
        <x:v>Associate Professor</x:v>
      </x:c>
      <x:c r="H37" s="3" t="str">
        <x:v>History Department</x:v>
      </x:c>
      <x:c r="I37" s="3" t="str">
        <x:v>History</x:v>
      </x:c>
      <x:c r="J37" s="3" t="str">
        <x:v>The biography explicitly identifies nations, empires, gender, and contested frontiers as research interests.</x:v>
      </x:c>
      <x:c r="K37" s="3" t="str">
        <x:v>Reviewed description/publication</x:v>
      </x:c>
      <x:c r="L37" s="13" t="str">
        <x:v>https://campusdirectory.ucsc.edu/cd_detail?uid=spchan</x:v>
      </x:c>
      <x:c r="M37" s="13" t="str">
        <x:v>https://campusdirectory.ucsc.edu/cd_detail?uid=spchan</x:v>
      </x:c>
      <x:c r="N37" s="13" t="str">
        <x:v>https://humanities.ucsc.edu/people/</x:v>
      </x:c>
      <x:c r="O37" s="13" t="str">
        <x:v>https://campusdirectory.ucsc.edu/cd_detail?uid=spchan</x:v>
      </x:c>
      <x:c r="P37" s="3" t="str">
        <x:v>Research Interests; Summary of Expertise; Areas of Expertise; Biography, Education and Training; Selected Publications</x:v>
      </x:c>
      <x:c r="Q37" s="3" t="str"/>
      <x:c r="R37" s="3" t="str">
        <x:v>spchan</x:v>
      </x:c>
      <x:c r="S37" s="3" t="str">
        <x:v>2026-10-21</x:v>
      </x:c>
      <x:c r="T37" s="3" t="str">
        <x:v>Yes</x:v>
      </x:c>
      <x:c r="U37" s="3" t="str">
        <x:v>Yes</x:v>
      </x:c>
      <x:c r="V37" s="3" t="str">
        <x:v>Research or creative-work information appears in the UCSC directory.</x:v>
      </x:c>
      <x:c r="W37" s="3" t="str">
        <x:v>Left-sympathetic</x:v>
      </x:c>
      <x:c r="X37" s="3" t="str">
        <x:v>Interpretive framework classification: Chan affirmatively adopts postcolonial and cultural-studies approaches to diaspora, alongside gender and class analyses. She uses these to challenge bounded national identities and recast migration, colonial power, and women's relationships to the state. This meets the existing adopted-framework criterion. The classification does not imply support for the Chinese Communist Party; the introduction also describes failures of its reforms.</x:v>
      </x:c>
      <x:c r="Y37" s="3" t="str">
        <x:v>https://www.dukeupress.edu/diasporas-homeland ; https://assets-us-01.kc-usercontent.com/f7ca9afb-82c2-002a-a423-84e111d5b498/9850d37e-c73d-4bb1-a4fb-cb0b63ea6b0a/978-0-8223-7054-3_601.pdf?auto=format&amp;fm=webp&amp;lossless=true</x:v>
      </x:c>
      <x:c r="Z37" s="3" t="str">
        <x:v>Yes</x:v>
      </x:c>
      <x:c r="AA37" s="3" t="str">
        <x:v>Professor or teaching-professor series, including emeritus status. Membership category determined from public appointment titles.</x:v>
      </x:c>
      <x:c r="AB37" s="3" t="str">
        <x:v>https://campusdirectory.ucsc.edu/cd_detail?uid=spchan</x:v>
      </x:c>
      <x:c r="AC37" s="13" t="str">
        <x:v>https://campusdirectory.ucsc.edu/cd_detail?uid=spchan</x:v>
      </x:c>
    </x:row>
    <x:row r="38" ht="82" customHeight="1">
      <x:c r="A38" s="3" t="str">
        <x:v>Alan S Christy</x:v>
      </x:c>
      <x:c r="B38" s="3" t="str">
        <x:v>Full</x:v>
      </x:c>
      <x:c r="C38" s="3" t="str">
        <x:v>History</x:v>
      </x:c>
      <x:c r="D38" s="3" t="str">
        <x:v>Japanese history, the social sciences, colonialism, and nationalism.</x:v>
      </x:c>
      <x:c r="E38" s="12" t="str">
        <x:v>Yes</x:v>
      </x:c>
      <x:c r="F38" s="3" t="str">
        <x:v>Current professoriate</x:v>
      </x:c>
      <x:c r="G38" s="3" t="str">
        <x:v>ProfessorHistory Department Undergraduate Program Director</x:v>
      </x:c>
      <x:c r="H38" s="3" t="str">
        <x:v>History Department</x:v>
      </x:c>
      <x:c r="I38" s="3" t="str">
        <x:v>History</x:v>
      </x:c>
      <x:c r="J38" s="3" t="str">
        <x:v>Colonialism and nationalism are explicit research interests.</x:v>
      </x:c>
      <x:c r="K38" s="3" t="str">
        <x:v>Reviewed description/publication</x:v>
      </x:c>
      <x:c r="L38" s="13" t="str">
        <x:v>https://campusdirectory.ucsc.edu/cd_detail?uid=achristy</x:v>
      </x:c>
      <x:c r="M38" s="13" t="str">
        <x:v>https://campusdirectory.ucsc.edu/cd_detail?uid=achristy</x:v>
      </x:c>
      <x:c r="N38" s="13" t="str">
        <x:v>https://humanities.ucsc.edu/people/</x:v>
      </x:c>
      <x:c r="O38" s="13" t="str">
        <x:v>https://campusdirectory.ucsc.edu/cd_detail?uid=achristy</x:v>
      </x:c>
      <x:c r="P38" s="3" t="str">
        <x:v>Research Interests; Areas of Expertise; Biography, Education and Training; Selected Publications</x:v>
      </x:c>
      <x:c r="Q38" s="3" t="str"/>
      <x:c r="R38" s="3" t="str">
        <x:v>achristy</x:v>
      </x:c>
      <x:c r="S38" s="3" t="str">
        <x:v>2026-10-20</x:v>
      </x:c>
      <x:c r="T38" s="3" t="str">
        <x:v>Yes</x:v>
      </x:c>
      <x:c r="U38" s="3" t="str">
        <x:v>Yes</x:v>
      </x:c>
      <x:c r="V38" s="3" t="str">
        <x:v>Research or creative-work information appears in the UCSC directory.</x:v>
      </x:c>
      <x:c r="W38" s="3" t="str">
        <x:v>Left-sympathetic</x:v>
      </x:c>
      <x:c r="X38" s="3" t="str">
        <x:v>A Discipline on Foot; The Making of Imperial Subjects in Okinawa: The research questions nationalist ethnology and analyzes the making of imperial subjects in Okinawa. Coded as an interpretive postcolonial critique of assimilation and national knowledge production, rather than a judgment based merely on Japanese history.</x:v>
      </x:c>
      <x:c r="Y38" s="3" t="str">
        <x:v>https://www.bloomsbury.com/ca/discipline-on-foot-9781442216495/</x:v>
      </x:c>
      <x:c r="Z38" s="3" t="str">
        <x:v>Yes</x:v>
      </x:c>
      <x:c r="AA38" s="3" t="str">
        <x:v>Professor or teaching-professor series, including emeritus status. Membership category determined from public appointment titles.</x:v>
      </x:c>
      <x:c r="AB38" s="3" t="str">
        <x:v>https://campusdirectory.ucsc.edu/cd_detail?uid=achristy</x:v>
      </x:c>
      <x:c r="AC38" s="13" t="str">
        <x:v>https://campusdirectory.ucsc.edu/cd_detail?uid=achristy</x:v>
      </x:c>
    </x:row>
    <x:row r="39" ht="82" customHeight="1">
      <x:c r="A39" s="3" t="str">
        <x:v>Mark Cioc-Ortega</x:v>
      </x:c>
      <x:c r="B39" s="3" t="str">
        <x:v>Full</x:v>
      </x:c>
      <x:c r="C39" s="3" t="str">
        <x:v>History</x:v>
      </x:c>
      <x:c r="D39" s="3" t="str">
        <x:v>Environmental and German history, US-Mexico borderlands, public history, and foreign relations.</x:v>
      </x:c>
      <x:c r="E39" s="12" t="str">
        <x:v>Yes</x:v>
      </x:c>
      <x:c r="F39" s="3" t="str">
        <x:v>Emeritus</x:v>
      </x:c>
      <x:c r="G39" s="3" t="str">
        <x:v>Professor Emeritus</x:v>
      </x:c>
      <x:c r="H39" s="3" t="str">
        <x:v>History Department</x:v>
      </x:c>
      <x:c r="I39" s="3" t="str">
        <x:v>History</x:v>
      </x:c>
      <x:c r="J39" s="3" t="str">
        <x:v>Foreign relations and borderlands are explicit research subjects.</x:v>
      </x:c>
      <x:c r="K39" s="3" t="str">
        <x:v>Reviewed description/publication</x:v>
      </x:c>
      <x:c r="L39" s="13" t="str">
        <x:v>https://campusdirectory.ucsc.edu/cd_detail?uid=cioc</x:v>
      </x:c>
      <x:c r="M39" s="13" t="str">
        <x:v>https://campusdirectory.ucsc.edu/cd_detail?uid=cioc</x:v>
      </x:c>
      <x:c r="N39" s="13" t="str">
        <x:v>https://humanities.ucsc.edu/people/</x:v>
      </x:c>
      <x:c r="O39" s="13" t="str">
        <x:v>https://campusdirectory.ucsc.edu/cd_detail?uid=cioc</x:v>
      </x:c>
      <x:c r="P39" s="3" t="str">
        <x:v>Research Interests; Summary of Expertise; Areas of Expertise; Biography, Education and Training; Selected Publications</x:v>
      </x:c>
      <x:c r="Q39" s="3" t="str">
        <x:v>Roster-listed emeritus; inclusion does not imply current teaching or employment.</x:v>
      </x:c>
      <x:c r="R39" s="3" t="str">
        <x:v>cioc</x:v>
      </x:c>
      <x:c r="S39" s="3" t="str">
        <x:v>2026-10-20</x:v>
      </x:c>
      <x:c r="T39" s="3" t="str">
        <x:v>Yes</x:v>
      </x:c>
      <x:c r="U39" s="3" t="str">
        <x:v>Yes</x:v>
      </x:c>
      <x:c r="V39" s="3" t="str">
        <x:v>Research or creative-work information appears in the UCSC directory.</x:v>
      </x:c>
      <x:c r="W39" s="3" t="str">
        <x:v>Left-sympathetic</x:v>
      </x:c>
      <x:c r="X39" s="3" t="str">
        <x:v>The Game of Conservation: The account favorably evaluates international conservation rules for preventing extermination and criticizes limits of treaties organized around commercially valuable species. Coded as an interpretive environmental-regulation sympathy, not as a claim that conservation belongs exclusively to the Left.</x:v>
      </x:c>
      <x:c r="Y39" s="3" t="str">
        <x:v>https://ohioopen.library.ohio.edu/oupress/9/</x:v>
      </x:c>
      <x:c r="Z39" s="3" t="str">
        <x:v>Yes</x:v>
      </x:c>
      <x:c r="AA39" s="3" t="str">
        <x:v>Professor or teaching-professor series, including emeritus status. Membership category determined from public appointment titles.</x:v>
      </x:c>
      <x:c r="AB39" s="3" t="str">
        <x:v>https://campusdirectory.ucsc.edu/cd_detail?uid=cioc</x:v>
      </x:c>
      <x:c r="AC39" s="13" t="str">
        <x:v>https://campusdirectory.ucsc.edu/cd_detail?uid=cioc</x:v>
      </x:c>
    </x:row>
    <x:row r="40" ht="82" customHeight="1">
      <x:c r="A40" s="3" t="str">
        <x:v>Quin’Nita Cobbins-Modica</x:v>
      </x:c>
      <x:c r="B40" s="3" t="str">
        <x:v>Assistant</x:v>
      </x:c>
      <x:c r="C40" s="3" t="str">
        <x:v>History</x:v>
      </x:c>
      <x:c r="D40" s="3" t="str">
        <x:v>Black women's history, activism, resistance, the Black Freedom Movement, and the US West.</x:v>
      </x:c>
      <x:c r="E40" s="12" t="str">
        <x:v>Yes</x:v>
      </x:c>
      <x:c r="F40" s="3" t="str">
        <x:v>Current professoriate</x:v>
      </x:c>
      <x:c r="G40" s="3" t="str">
        <x:v>Assistant Professor</x:v>
      </x:c>
      <x:c r="H40" s="3" t="str">
        <x:v>History Department</x:v>
      </x:c>
      <x:c r="I40" s="3" t="str">
        <x:v>History</x:v>
      </x:c>
      <x:c r="J40" s="3" t="str">
        <x:v>Black women's political activism and resistance are explicit topics.</x:v>
      </x:c>
      <x:c r="K40" s="3" t="str">
        <x:v>Reviewed description/publication</x:v>
      </x:c>
      <x:c r="L40" s="13" t="str">
        <x:v>https://campusdirectory.ucsc.edu/cd_detail?uid=qcobbins</x:v>
      </x:c>
      <x:c r="M40" s="13" t="str">
        <x:v>https://campusdirectory.ucsc.edu/cd_detail?uid=qcobbins</x:v>
      </x:c>
      <x:c r="N40" s="13" t="str">
        <x:v>https://history.ucsc.edu/people/</x:v>
      </x:c>
      <x:c r="O40" s="13" t="str">
        <x:v>https://campusdirectory.ucsc.edu/cd_detail?uid=qcobbins</x:v>
      </x:c>
      <x:c r="P40" s="3" t="str">
        <x:v>Research Interests; Summary of Expertise; Areas of Expertise; Biography, Education and Training; Selected Publications</x:v>
      </x:c>
      <x:c r="Q40" s="3" t="str"/>
      <x:c r="R40" s="3" t="str">
        <x:v>qcobbins</x:v>
      </x:c>
      <x:c r="S40" s="3" t="str">
        <x:v>2026-10-20</x:v>
      </x:c>
      <x:c r="T40" s="3" t="str">
        <x:v>Yes</x:v>
      </x:c>
      <x:c r="U40" s="3" t="str">
        <x:v>Yes</x:v>
      </x:c>
      <x:c r="V40" s="3" t="str">
        <x:v>Research or creative-work information appears in the UCSC directory.</x:v>
      </x:c>
      <x:c r="W40" s="3" t="str">
        <x:v>Left-sympathetic</x:v>
      </x:c>
      <x:c r="X40" s="3" t="str">
        <x:v>Let Us... Take Our Places in Public Affairs: Black Women’s Political Activism in the Pacific Northwest, 1870–1920: The abstract affirmatively recovers Black women’s role in suffrage, progressive reform, and enduring civil-rights movements against racial and sexist exclusion. The classification follows that egalitarian framing, not the historical activists’ Republican affiliation.</x:v>
      </x:c>
      <x:c r="Y40" s="3" t="str">
        <x:v>https://doi.org/10.1093/whq/whae041</x:v>
      </x:c>
      <x:c r="Z40" s="3" t="str">
        <x:v>Yes</x:v>
      </x:c>
      <x:c r="AA40" s="3" t="str">
        <x:v>Professor or teaching-professor series, including emeritus status. Membership category determined from public appointment titles.</x:v>
      </x:c>
      <x:c r="AB40" s="3" t="str">
        <x:v>https://campusdirectory.ucsc.edu/cd_detail?uid=qcobbins</x:v>
      </x:c>
      <x:c r="AC40" s="13" t="str">
        <x:v>https://campusdirectory.ucsc.edu/cd_detail?uid=qcobbins</x:v>
      </x:c>
    </x:row>
    <x:row r="41" ht="82" customHeight="1">
      <x:c r="A41" s="3" t="str">
        <x:v>Muriam H Davis</x:v>
      </x:c>
      <x:c r="B41" s="3" t="str">
        <x:v>Associate</x:v>
      </x:c>
      <x:c r="C41" s="3" t="str">
        <x:v>History</x:v>
      </x:c>
      <x:c r="D41" s="3" t="str">
        <x:v>North African development, decolonization, racial capitalism, and the history of social science.</x:v>
      </x:c>
      <x:c r="E41" s="12" t="str">
        <x:v>Yes</x:v>
      </x:c>
      <x:c r="F41" s="3" t="str">
        <x:v>Current professoriate</x:v>
      </x:c>
      <x:c r="G41" s="3" t="str">
        <x:v>Associate Professor</x:v>
      </x:c>
      <x:c r="H41" s="3" t="str">
        <x:v>History Department</x:v>
      </x:c>
      <x:c r="I41" s="3" t="str">
        <x:v>History</x:v>
      </x:c>
      <x:c r="J41" s="3" t="str">
        <x:v>Explicit decolonization, race, and racial capitalism.</x:v>
      </x:c>
      <x:c r="K41" s="3" t="str">
        <x:v>Reviewed description/publication</x:v>
      </x:c>
      <x:c r="L41" s="13" t="str">
        <x:v>https://campusdirectory.ucsc.edu/cd_detail?uid=muhdavis</x:v>
      </x:c>
      <x:c r="M41" s="13" t="str">
        <x:v>https://campusdirectory.ucsc.edu/cd_detail?uid=muhdavis</x:v>
      </x:c>
      <x:c r="N41" s="13" t="str">
        <x:v>https://humanities.ucsc.edu/people/</x:v>
      </x:c>
      <x:c r="O41" s="13" t="str">
        <x:v>https://campusdirectory.ucsc.edu/cd_detail?uid=muhdavis</x:v>
      </x:c>
      <x:c r="P41" s="3" t="str">
        <x:v>Research Interests; Areas of Expertise; Biography, Education and Training; Selected Publications</x:v>
      </x:c>
      <x:c r="Q41" s="3" t="str"/>
      <x:c r="R41" s="3" t="str">
        <x:v>muhdavis</x:v>
      </x:c>
      <x:c r="S41" s="3" t="str">
        <x:v>2026-10-20</x:v>
      </x:c>
      <x:c r="T41" s="3" t="str">
        <x:v>Yes</x:v>
      </x:c>
      <x:c r="U41" s="3" t="str">
        <x:v>Yes</x:v>
      </x:c>
      <x:c r="V41" s="3" t="str">
        <x:v>Research or creative-work information appears in the UCSC directory.</x:v>
      </x:c>
      <x:c r="W41" s="3" t="str">
        <x:v>Left-sympathetic</x:v>
      </x:c>
      <x:c r="X41" s="3" t="str">
        <x:v>The research explicitly uses racial-capitalism analysis to interpret colonial development and economic institutions.</x:v>
      </x:c>
      <x:c r="Y41" s="3" t="str">
        <x:v>https://campusdirectory.ucsc.edu/cd_detail?uid=muhdavis</x:v>
      </x:c>
      <x:c r="Z41" s="3" t="str">
        <x:v>Yes</x:v>
      </x:c>
      <x:c r="AA41" s="3" t="str">
        <x:v>Professor or teaching-professor series, including emeritus status. Membership category determined from public appointment titles.</x:v>
      </x:c>
      <x:c r="AB41" s="3" t="str">
        <x:v>https://campusdirectory.ucsc.edu/cd_detail?uid=muhdavis</x:v>
      </x:c>
      <x:c r="AC41" s="13" t="str">
        <x:v>https://campusdirectory.ucsc.edu/cd_detail?uid=muhdavis</x:v>
      </x:c>
    </x:row>
    <x:row r="42" ht="82" customHeight="1">
      <x:c r="A42" s="3" t="str">
        <x:v>Grace Peña Delgado</x:v>
      </x:c>
      <x:c r="B42" s="3" t="str">
        <x:v>Full</x:v>
      </x:c>
      <x:c r="C42" s="3" t="str">
        <x:v>History</x:v>
      </x:c>
      <x:c r="D42" s="3" t="str">
        <x:v>US-Mexico borderlands, immigration, race, nationalism, gender, sexuality, and human rights.</x:v>
      </x:c>
      <x:c r="E42" s="12" t="str">
        <x:v>Yes</x:v>
      </x:c>
      <x:c r="F42" s="3" t="str">
        <x:v>Current professoriate</x:v>
      </x:c>
      <x:c r="G42" s="3" t="str">
        <x:v>Professor</x:v>
      </x:c>
      <x:c r="H42" s="3" t="str">
        <x:v>History Department</x:v>
      </x:c>
      <x:c r="I42" s="3" t="str">
        <x:v>History</x:v>
      </x:c>
      <x:c r="J42" s="3" t="str">
        <x:v>Explicit border politics, nationalism, gender, and human rights.</x:v>
      </x:c>
      <x:c r="K42" s="3" t="str">
        <x:v>Reviewed description/publication</x:v>
      </x:c>
      <x:c r="L42" s="13" t="str">
        <x:v>https://campusdirectory.ucsc.edu/cd_detail?uid=gpdelgad</x:v>
      </x:c>
      <x:c r="M42" s="13" t="str">
        <x:v>https://campusdirectory.ucsc.edu/cd_detail?uid=gpdelgad</x:v>
      </x:c>
      <x:c r="N42" s="13" t="str">
        <x:v>https://humanities.ucsc.edu/people/</x:v>
      </x:c>
      <x:c r="O42" s="13" t="str">
        <x:v>https://campusdirectory.ucsc.edu/cd_detail?uid=gpdelgad</x:v>
      </x:c>
      <x:c r="P42" s="3" t="str">
        <x:v>Summary of Expertise; Areas of Expertise; Biography, Education and Training; Selected Publications</x:v>
      </x:c>
      <x:c r="Q42" s="3" t="str"/>
      <x:c r="R42" s="3" t="str">
        <x:v>gpdelgad</x:v>
      </x:c>
      <x:c r="S42" s="3" t="str">
        <x:v>2026-10-20</x:v>
      </x:c>
      <x:c r="T42" s="3" t="str">
        <x:v>Yes</x:v>
      </x:c>
      <x:c r="U42" s="3" t="str">
        <x:v>Yes</x:v>
      </x:c>
      <x:c r="V42" s="3" t="str">
        <x:v>Research or creative-work information appears in the UCSC directory.</x:v>
      </x:c>
      <x:c r="W42" s="3" t="str">
        <x:v>Left-sympathetic</x:v>
      </x:c>
      <x:c r="X42" s="3" t="str">
        <x:v>The research account describes The Chosen Line as a call to action against punitive immigration policy.</x:v>
      </x:c>
      <x:c r="Y42" s="3" t="str">
        <x:v>https://campusdirectory.ucsc.edu/cd_detail?uid=gpdelgad</x:v>
      </x:c>
      <x:c r="Z42" s="3" t="str">
        <x:v>Yes</x:v>
      </x:c>
      <x:c r="AA42" s="3" t="str">
        <x:v>Professor or teaching-professor series, including emeritus status. Membership category determined from public appointment titles.</x:v>
      </x:c>
      <x:c r="AB42" s="3" t="str">
        <x:v>https://campusdirectory.ucsc.edu/cd_detail?uid=gpdelgad</x:v>
      </x:c>
      <x:c r="AC42" s="13" t="str"/>
    </x:row>
    <x:row r="43" ht="82" customHeight="1">
      <x:c r="A43" s="3" t="str">
        <x:v>Jennifer L Derr</x:v>
      </x:c>
      <x:c r="B43" s="3" t="str">
        <x:v>Associate</x:v>
      </x:c>
      <x:c r="C43" s="3" t="str">
        <x:v>History</x:v>
      </x:c>
      <x:c r="D43" s="3" t="str">
        <x:v>Colonial and postcolonial Middle East, environmental history, medicine, science, and critical geography.</x:v>
      </x:c>
      <x:c r="E43" s="12" t="str">
        <x:v>Yes</x:v>
      </x:c>
      <x:c r="F43" s="3" t="str">
        <x:v>Current professoriate</x:v>
      </x:c>
      <x:c r="G43" s="3" t="str">
        <x:v>Associate Professor; Founding Director, Center for the Middle East and North Africa at UC Santa Cruz (2019-2024)</x:v>
      </x:c>
      <x:c r="H43" s="3" t="str">
        <x:v>History Department</x:v>
      </x:c>
      <x:c r="I43" s="3" t="str">
        <x:v>History</x:v>
      </x:c>
      <x:c r="J43" s="3" t="str">
        <x:v>Colonial and postcolonial history is explicit.</x:v>
      </x:c>
      <x:c r="K43" s="3" t="str">
        <x:v>Reviewed description/publication</x:v>
      </x:c>
      <x:c r="L43" s="13" t="str">
        <x:v>https://campusdirectory.ucsc.edu/cd_detail?uid=jderr</x:v>
      </x:c>
      <x:c r="M43" s="13" t="str">
        <x:v>https://campusdirectory.ucsc.edu/cd_detail?uid=jderr</x:v>
      </x:c>
      <x:c r="N43" s="13" t="str">
        <x:v>https://humanities.ucsc.edu/people/</x:v>
      </x:c>
      <x:c r="O43" s="13" t="str">
        <x:v>https://campusdirectory.ucsc.edu/cd_detail?uid=jderr</x:v>
      </x:c>
      <x:c r="P43" s="3" t="str">
        <x:v>Research Interests; Areas of Expertise; Biography, Education and Training; Selected Publications</x:v>
      </x:c>
      <x:c r="Q43" s="3" t="str"/>
      <x:c r="R43" s="3" t="str">
        <x:v>jderr</x:v>
      </x:c>
      <x:c r="S43" s="3" t="str">
        <x:v>2026-10-20</x:v>
      </x:c>
      <x:c r="T43" s="3" t="str">
        <x:v>Yes</x:v>
      </x:c>
      <x:c r="U43" s="3" t="str">
        <x:v>Yes</x:v>
      </x:c>
      <x:c r="V43" s="3" t="str">
        <x:v>Research or creative-work information appears in the UCSC directory.</x:v>
      </x:c>
      <x:c r="W43" s="3" t="str">
        <x:v>Left-sympathetic</x:v>
      </x:c>
      <x:c r="X43" s="3" t="str">
        <x:v>The Lived Nile: The work analyzes colonial capitalism through its material costs for rural laborers, bodies, and environments. Coded as an interpretive critical political-economy and colonial-power framework.</x:v>
      </x:c>
      <x:c r="Y43" s="3" t="str">
        <x:v>https://scijust.ucsc.edu/2019/07/01/derr-lived-nile/</x:v>
      </x:c>
      <x:c r="Z43" s="3" t="str">
        <x:v>Yes</x:v>
      </x:c>
      <x:c r="AA43" s="3" t="str">
        <x:v>Professor or teaching-professor series, including emeritus status. Membership category determined from public appointment titles.</x:v>
      </x:c>
      <x:c r="AB43" s="3" t="str">
        <x:v>https://campusdirectory.ucsc.edu/cd_detail?uid=jderr</x:v>
      </x:c>
      <x:c r="AC43" s="13" t="str">
        <x:v>https://campusdirectory.ucsc.edu/cd_detail?uid=jderr</x:v>
      </x:c>
    </x:row>
    <x:row r="44" ht="82" customHeight="1">
      <x:c r="A44" s="3" t="str">
        <x:v>Nathaniel P Deutsch</x:v>
      </x:c>
      <x:c r="B44" s="3" t="str">
        <x:v>Full</x:v>
      </x:c>
      <x:c r="C44" s="3" t="str">
        <x:v>History</x:v>
      </x:c>
      <x:c r="D44" s="3" t="str">
        <x:v>Jewish history, Haredi Judaism, Zionism, African American Islam, and US eugenics.</x:v>
      </x:c>
      <x:c r="E44" s="12" t="str">
        <x:v>Yes</x:v>
      </x:c>
      <x:c r="F44" s="3" t="str">
        <x:v>Current professoriate</x:v>
      </x:c>
      <x:c r="G44" s="3" t="str">
        <x:v>Distinguished Professor and Baumgarten Endowed Chair in Jewish StudiesDirector of the Center for Jewish Studies</x:v>
      </x:c>
      <x:c r="H44" s="3" t="str">
        <x:v>History Department</x:v>
      </x:c>
      <x:c r="I44" s="3" t="str">
        <x:v>History</x:v>
      </x:c>
      <x:c r="J44" s="3" t="str">
        <x:v>Zionism and eugenics are explicitly political subjects.</x:v>
      </x:c>
      <x:c r="K44" s="3" t="str">
        <x:v>Reviewed description/publication</x:v>
      </x:c>
      <x:c r="L44" s="13" t="str">
        <x:v>https://campusdirectory.ucsc.edu/cd_detail?uid=ndeutsch</x:v>
      </x:c>
      <x:c r="M44" s="13" t="str">
        <x:v>https://campusdirectory.ucsc.edu/cd_detail?uid=ndeutsch</x:v>
      </x:c>
      <x:c r="N44" s="13" t="str">
        <x:v>https://humanities.ucsc.edu/people/</x:v>
      </x:c>
      <x:c r="O44" s="13" t="str">
        <x:v>https://campusdirectory.ucsc.edu/cd_detail?uid=ndeutsch</x:v>
      </x:c>
      <x:c r="P44" s="3" t="str">
        <x:v>Research Interests; Summary of Expertise; Areas of Expertise; Biography, Education and Training</x:v>
      </x:c>
      <x:c r="Q44" s="3" t="str"/>
      <x:c r="R44" s="3" t="str">
        <x:v>ndeutsch</x:v>
      </x:c>
      <x:c r="S44" s="3" t="str">
        <x:v>2026-10-20</x:v>
      </x:c>
      <x:c r="T44" s="3" t="str">
        <x:v>Yes</x:v>
      </x:c>
      <x:c r="U44" s="3" t="str">
        <x:v>Yes</x:v>
      </x:c>
      <x:c r="V44" s="3" t="str">
        <x:v>Research or creative-work information appears in the UCSC directory.</x:v>
      </x:c>
      <x:c r="W44" s="3" t="str">
        <x:v>Left-sympathetic</x:v>
      </x:c>
      <x:c r="X44" s="3" t="str">
        <x:v>Inventing America’s Worst Family: The book exposes how eugenic class and racial categories scapegoated poor people, while also correcting later romantic myths. Coded as a critical, egalitarian account of social stigmatization; its criticism of later activists does not make the framework right-sympathetic.</x:v>
      </x:c>
      <x:c r="Y44" s="3" t="str">
        <x:v>https://www.jstor.org/stable/j.ctv11hpsv5</x:v>
      </x:c>
      <x:c r="Z44" s="3" t="str">
        <x:v>Yes</x:v>
      </x:c>
      <x:c r="AA44" s="3" t="str">
        <x:v>Professor or teaching-professor series, including emeritus status. Membership category determined from public appointment titles.</x:v>
      </x:c>
      <x:c r="AB44" s="3" t="str">
        <x:v>https://campusdirectory.ucsc.edu/cd_detail?uid=ndeutsch</x:v>
      </x:c>
      <x:c r="AC44" s="13" t="str">
        <x:v>https://campusdirectory.ucsc.edu/cd_detail?uid=ndeutsch</x:v>
      </x:c>
    </x:row>
    <x:row r="45" ht="82" customHeight="1">
      <x:c r="A45" s="3" t="str">
        <x:v>Maria Elena Diaz</x:v>
      </x:c>
      <x:c r="B45" s="3" t="str">
        <x:v>Full</x:v>
      </x:c>
      <x:c r="C45" s="3" t="str">
        <x:v>History</x:v>
      </x:c>
      <x:c r="D45" s="3" t="str">
        <x:v>Colonial Latin America and Cuba; slavery, freedom, law, race, gender, and class.</x:v>
      </x:c>
      <x:c r="E45" s="12" t="str">
        <x:v>Yes</x:v>
      </x:c>
      <x:c r="F45" s="3" t="str">
        <x:v>Emeritus</x:v>
      </x:c>
      <x:c r="G45" s="3" t="str">
        <x:v>Professor Emerita</x:v>
      </x:c>
      <x:c r="H45" s="3" t="str">
        <x:v>History Department</x:v>
      </x:c>
      <x:c r="I45" s="3" t="str">
        <x:v>History</x:v>
      </x:c>
      <x:c r="J45" s="3" t="str">
        <x:v>Explicit colonialism, slavery, political cultures, and social hierarchy.</x:v>
      </x:c>
      <x:c r="K45" s="3" t="str">
        <x:v>Reviewed description/publication</x:v>
      </x:c>
      <x:c r="L45" s="13" t="str">
        <x:v>https://campusdirectory.ucsc.edu/cd_detail?uid=mediaz</x:v>
      </x:c>
      <x:c r="M45" s="13" t="str">
        <x:v>https://campusdirectory.ucsc.edu/cd_detail?uid=mediaz</x:v>
      </x:c>
      <x:c r="N45" s="13" t="str">
        <x:v>https://humanities.ucsc.edu/people/</x:v>
      </x:c>
      <x:c r="O45" s="13" t="str">
        <x:v>https://campusdirectory.ucsc.edu/cd_detail?uid=mediaz</x:v>
      </x:c>
      <x:c r="P45" s="3" t="str">
        <x:v>Research Interests; Summary of Expertise; Areas of Expertise; Biography, Education and Training; Selected Publications</x:v>
      </x:c>
      <x:c r="Q45" s="3" t="str">
        <x:v>Directory and department emerita status overrides division Senate grouping. Roster-listed emeritus; inclusion does not imply current teaching or employment.</x:v>
      </x:c>
      <x:c r="R45" s="3" t="str">
        <x:v>mediaz</x:v>
      </x:c>
      <x:c r="S45" s="3" t="str">
        <x:v>2026-10-20</x:v>
      </x:c>
      <x:c r="T45" s="3" t="str">
        <x:v>Yes</x:v>
      </x:c>
      <x:c r="U45" s="3" t="str">
        <x:v>Yes</x:v>
      </x:c>
      <x:c r="V45" s="3" t="str">
        <x:v>Research or creative-work information appears in the UCSC directory.</x:v>
      </x:c>
      <x:c r="W45" s="3" t="str">
        <x:v>Left-sympathetic</x:v>
      </x:c>
      <x:c r="X45" s="3" t="str">
        <x:v>From Colonial Cuba to Madrid: The introduction centers collective freedom and native rights as alternatives to expanding slavery, plantation extraction, and privatization. Coded as a sympathetic recovery of collective resistance to coercive colonial economic power.</x:v>
      </x:c>
      <x:c r="Y45" s="3" t="str">
        <x:v>https://doi.org/10.1017/9781009494212.001</x:v>
      </x:c>
      <x:c r="Z45" s="3" t="str">
        <x:v>Yes</x:v>
      </x:c>
      <x:c r="AA45" s="3" t="str">
        <x:v>Professor or teaching-professor series, including emeritus status. Membership category determined from public appointment titles.</x:v>
      </x:c>
      <x:c r="AB45" s="3" t="str">
        <x:v>https://campusdirectory.ucsc.edu/cd_detail?uid=mediaz</x:v>
      </x:c>
      <x:c r="AC45" s="13" t="str">
        <x:v>https://campusdirectory.ucsc.edu/cd_detail?uid=mediaz</x:v>
      </x:c>
    </x:row>
    <x:row r="46" ht="82" customHeight="1">
      <x:c r="A46" s="3" t="str">
        <x:v>Dana Frank</x:v>
      </x:c>
      <x:c r="B46" s="3" t="str">
        <x:v>Full</x:v>
      </x:c>
      <x:c r="C46" s="3" t="str">
        <x:v>History</x:v>
      </x:c>
      <x:c r="D46" s="3" t="str">
        <x:v>Labor, gender, race, working-class activism, human rights, Honduras, and US foreign policy.</x:v>
      </x:c>
      <x:c r="E46" s="12" t="str">
        <x:v>Yes</x:v>
      </x:c>
      <x:c r="F46" s="3" t="str">
        <x:v>Emeritus</x:v>
      </x:c>
      <x:c r="G46" s="3" t="str">
        <x:v>Research Professor and Professor Emerita</x:v>
      </x:c>
      <x:c r="H46" s="3" t="str">
        <x:v>History Department</x:v>
      </x:c>
      <x:c r="I46" s="3" t="str">
        <x:v>History</x:v>
      </x:c>
      <x:c r="J46" s="3" t="str">
        <x:v>Explicit labor movements, human rights, and foreign policy.</x:v>
      </x:c>
      <x:c r="K46" s="3" t="str">
        <x:v>Reviewed description/publication</x:v>
      </x:c>
      <x:c r="L46" s="13" t="str">
        <x:v>https://campusdirectory.ucsc.edu/cd_detail?uid=dlfrank</x:v>
      </x:c>
      <x:c r="M46" s="13" t="str">
        <x:v>https://campusdirectory.ucsc.edu/cd_detail?uid=dlfrank</x:v>
      </x:c>
      <x:c r="N46" s="13" t="str">
        <x:v>https://history.ucsc.edu/people/</x:v>
      </x:c>
      <x:c r="O46" s="13" t="str">
        <x:v>https://campusdirectory.ucsc.edu/cd_detail?uid=dlfrank</x:v>
      </x:c>
      <x:c r="P46" s="3" t="str">
        <x:v>Research Interests; Summary of Expertise; Areas of Expertise; Biography, Education and Training; Selected Publications</x:v>
      </x:c>
      <x:c r="Q46" s="3" t="str">
        <x:v>Roster-listed emeritus; inclusion does not imply current teaching or employment.</x:v>
      </x:c>
      <x:c r="R46" s="3" t="str">
        <x:v>dlfrank</x:v>
      </x:c>
      <x:c r="S46" s="3" t="str">
        <x:v>2026-10-20</x:v>
      </x:c>
      <x:c r="T46" s="3" t="str">
        <x:v>Yes</x:v>
      </x:c>
      <x:c r="U46" s="3" t="str">
        <x:v>Yes</x:v>
      </x:c>
      <x:c r="V46" s="3" t="str">
        <x:v>Research or creative-work information appears in the UCSC directory.</x:v>
      </x:c>
      <x:c r="W46" s="3" t="str">
        <x:v>Left-sympathetic</x:v>
      </x:c>
      <x:c r="X46" s="3" t="str">
        <x:v>The listed books present collective action, labor organizing, and resistance to the Honduran coup as resources for political change.</x:v>
      </x:c>
      <x:c r="Y46" s="3" t="str">
        <x:v>https://campusdirectory.ucsc.edu/cd_detail?uid=dlfrank</x:v>
      </x:c>
      <x:c r="Z46" s="3" t="str">
        <x:v>Yes</x:v>
      </x:c>
      <x:c r="AA46" s="3" t="str">
        <x:v>Professor or teaching-professor series, including emeritus status. Membership category determined from public appointment titles.</x:v>
      </x:c>
      <x:c r="AB46" s="3" t="str">
        <x:v>https://campusdirectory.ucsc.edu/cd_detail?uid=dlfrank</x:v>
      </x:c>
      <x:c r="AC46" s="13" t="str">
        <x:v>https://campusdirectory.ucsc.edu/cd_detail?uid=dlfrank</x:v>
      </x:c>
    </x:row>
    <x:row r="47" ht="82" customHeight="1">
      <x:c r="A47" s="3" t="str">
        <x:v>Kathleen C Gutierrez</x:v>
      </x:c>
      <x:c r="B47" s="3" t="str">
        <x:v>Associate</x:v>
      </x:c>
      <x:c r="C47" s="3" t="str">
        <x:v>History</x:v>
      </x:c>
      <x:c r="D47" s="3" t="str">
        <x:v>Philippine plant science, Spanish and US colonialism, agricultural migration, and scientific labor.</x:v>
      </x:c>
      <x:c r="E47" s="12" t="str">
        <x:v>Yes</x:v>
      </x:c>
      <x:c r="F47" s="3" t="str">
        <x:v>Current professoriate</x:v>
      </x:c>
      <x:c r="G47" s="3" t="str">
        <x:v>Associate Professor</x:v>
      </x:c>
      <x:c r="H47" s="3" t="str">
        <x:v>History Department</x:v>
      </x:c>
      <x:c r="I47" s="3" t="str">
        <x:v>History</x:v>
      </x:c>
      <x:c r="J47" s="3" t="str">
        <x:v>Explicit comparative colonialism and postcolonial science studies.</x:v>
      </x:c>
      <x:c r="K47" s="3" t="str">
        <x:v>Reviewed description/publication</x:v>
      </x:c>
      <x:c r="L47" s="13" t="str">
        <x:v>https://campusdirectory.ucsc.edu/cd_detail?uid=kgutie20</x:v>
      </x:c>
      <x:c r="M47" s="13" t="str">
        <x:v>https://campusdirectory.ucsc.edu/cd_detail?uid=kgutie20</x:v>
      </x:c>
      <x:c r="N47" s="13" t="str">
        <x:v>https://humanities.ucsc.edu/people/</x:v>
      </x:c>
      <x:c r="O47" s="13" t="str">
        <x:v>https://campusdirectory.ucsc.edu/cd_detail?uid=kgutie20</x:v>
      </x:c>
      <x:c r="P47" s="3" t="str">
        <x:v>Research Interests; Summary of Expertise; Areas of Expertise; Biography, Education and Training; Selected Publications</x:v>
      </x:c>
      <x:c r="Q47" s="3" t="str"/>
      <x:c r="R47" s="3" t="str">
        <x:v>kgutie20</x:v>
      </x:c>
      <x:c r="S47" s="3" t="str">
        <x:v>2026-10-20</x:v>
      </x:c>
      <x:c r="T47" s="3" t="str">
        <x:v>Yes</x:v>
      </x:c>
      <x:c r="U47" s="3" t="str">
        <x:v>Yes</x:v>
      </x:c>
      <x:c r="V47" s="3" t="str">
        <x:v>Research or creative-work information appears in the UCSC directory.</x:v>
      </x:c>
      <x:c r="W47" s="3" t="str">
        <x:v>Left-sympathetic</x:v>
      </x:c>
      <x:c r="X47" s="3" t="str">
        <x:v>Unmaking Botany: The book advances sovereign vernacular knowledge against the dominance and limits of imperial botany; the publisher locates it in feminist science and postcolonial studies. The argument itself supports the critical-decolonial classification.</x:v>
      </x:c>
      <x:c r="Y47" s="3" t="str">
        <x:v>https://www.dukeupress.edu/unmaking-botany</x:v>
      </x:c>
      <x:c r="Z47" s="3" t="str">
        <x:v>Yes</x:v>
      </x:c>
      <x:c r="AA47" s="3" t="str">
        <x:v>Professor or teaching-professor series, including emeritus status. Membership category determined from public appointment titles.</x:v>
      </x:c>
      <x:c r="AB47" s="3" t="str">
        <x:v>https://campusdirectory.ucsc.edu/cd_detail?uid=kgutie20</x:v>
      </x:c>
      <x:c r="AC47" s="13" t="str">
        <x:v>https://campusdirectory.ucsc.edu/cd_detail?uid=kgutie20</x:v>
      </x:c>
    </x:row>
    <x:row r="48" ht="82" customHeight="1">
      <x:c r="A48" s="3" t="str">
        <x:v>Lisbeth Haas</x:v>
      </x:c>
      <x:c r="B48" s="3" t="str">
        <x:v>Full</x:v>
      </x:c>
      <x:c r="C48" s="3" t="str">
        <x:v>History</x:v>
      </x:c>
      <x:c r="D48" s="3" t="str">
        <x:v>Indigenous California, colonial missions, borderlands, subaltern writing, race, diaspora, and gender.</x:v>
      </x:c>
      <x:c r="E48" s="12" t="str">
        <x:v>Yes</x:v>
      </x:c>
      <x:c r="F48" s="3" t="str">
        <x:v>Emeritus</x:v>
      </x:c>
      <x:c r="G48" s="3" t="str">
        <x:v>Professor Emerita</x:v>
      </x:c>
      <x:c r="H48" s="3" t="str">
        <x:v>History Department</x:v>
      </x:c>
      <x:c r="I48" s="3" t="str">
        <x:v>History</x:v>
      </x:c>
      <x:c r="J48" s="3" t="str">
        <x:v>Explicit colonialism, subaltern histories, race, and gender.</x:v>
      </x:c>
      <x:c r="K48" s="3" t="str">
        <x:v>Reviewed description/publication</x:v>
      </x:c>
      <x:c r="L48" s="13" t="str">
        <x:v>https://campusdirectory.ucsc.edu/cd_detail?uid=lhaas</x:v>
      </x:c>
      <x:c r="M48" s="13" t="str">
        <x:v>https://campusdirectory.ucsc.edu/cd_detail?uid=lhaas</x:v>
      </x:c>
      <x:c r="N48" s="13" t="str">
        <x:v>https://humanities.ucsc.edu/people/</x:v>
      </x:c>
      <x:c r="O48" s="13" t="str">
        <x:v>https://campusdirectory.ucsc.edu/cd_detail?uid=lhaas</x:v>
      </x:c>
      <x:c r="P48" s="3" t="str">
        <x:v>Research Interests; Summary of Expertise; Areas of Expertise; Biography, Education and Training; Selected Publications</x:v>
      </x:c>
      <x:c r="Q48" s="3" t="str">
        <x:v>Roster-listed emeritus; inclusion does not imply current teaching or employment.</x:v>
      </x:c>
      <x:c r="R48" s="3" t="str">
        <x:v>lhaas</x:v>
      </x:c>
      <x:c r="S48" s="3" t="str">
        <x:v>2026-10-20</x:v>
      </x:c>
      <x:c r="T48" s="3" t="str">
        <x:v>Yes</x:v>
      </x:c>
      <x:c r="U48" s="3" t="str">
        <x:v>Yes</x:v>
      </x:c>
      <x:c r="V48" s="3" t="str">
        <x:v>Research or creative-work information appears in the UCSC directory.</x:v>
      </x:c>
      <x:c r="W48" s="3" t="str">
        <x:v>Left-sympathetic</x:v>
      </x:c>
      <x:c r="X48" s="3" t="str">
        <x:v>Saints and Citizens: The book restores Indigenous authority, knowledge, emancipation, and land-rights claims within a history of colonial missions. Coded as a sympathetic Indigenous-rights interpretation, rather than a purely institutional history of missions.</x:v>
      </x:c>
      <x:c r="Y48" s="3" t="str">
        <x:v>https://www.ucpress.edu/books/saints-and-citizens/paper</x:v>
      </x:c>
      <x:c r="Z48" s="3" t="str">
        <x:v>Yes</x:v>
      </x:c>
      <x:c r="AA48" s="3" t="str">
        <x:v>Professor or teaching-professor series, including emeritus status. Membership category determined from public appointment titles.</x:v>
      </x:c>
      <x:c r="AB48" s="3" t="str">
        <x:v>https://campusdirectory.ucsc.edu/cd_detail?uid=lhaas</x:v>
      </x:c>
      <x:c r="AC48" s="13" t="str">
        <x:v>https://campusdirectory.ucsc.edu/cd_detail?uid=lhaas</x:v>
      </x:c>
    </x:row>
    <x:row r="49" ht="150" customHeight="1">
      <x:c r="A49" s="3" t="str">
        <x:v>Gildas Hamel</x:v>
      </x:c>
      <x:c r="B49" s="3" t="str">
        <x:v>Full (teaching)</x:v>
      </x:c>
      <x:c r="C49" s="3" t="str">
        <x:v>History</x:v>
      </x:c>
      <x:c r="D49" s="3" t="str">
        <x:v>Poverty, charity, social stratification, labor, and redistribution of wealth in Roman Palestine.</x:v>
      </x:c>
      <x:c r="E49" s="12" t="str">
        <x:v>Yes</x:v>
      </x:c>
      <x:c r="F49" s="3" t="str">
        <x:v>Emeritus</x:v>
      </x:c>
      <x:c r="G49" s="3" t="str">
        <x:v>Senior Lecturer, emeritus</x:v>
      </x:c>
      <x:c r="H49" s="3" t="str">
        <x:v>History Department</x:v>
      </x:c>
      <x:c r="I49" s="3" t="str">
        <x:v>History</x:v>
      </x:c>
      <x:c r="J49" s="3" t="str">
        <x:v>The published chapter studies wealth distribution and social hierarchy, which are political subjects.</x:v>
      </x:c>
      <x:c r="K49" s="3" t="str">
        <x:v>Reviewed description/publication</x:v>
      </x:c>
      <x:c r="L49" s="13" t="str">
        <x:v>https://academic.oup.com/edited-volume/28091/chapter-abstract/212169999</x:v>
      </x:c>
      <x:c r="M49" s="13" t="str">
        <x:v>https://campusdirectory.ucsc.edu/cd_detail?uid=gweltaz</x:v>
      </x:c>
      <x:c r="N49" s="13" t="str">
        <x:v>https://humanities.ucsc.edu/people/</x:v>
      </x:c>
      <x:c r="O49" s="13" t="str">
        <x:v>https://catalog.ucsc.edu/en/2025-2026/general-catalog/teaching-and-administrative-staff/2025-26-ucsc-faculty</x:v>
      </x:c>
      <x:c r="P49" s="3" t="str">
        <x:v>Supplementary publication or research account</x:v>
      </x:c>
      <x:c r="Q49" s="3" t="str">
        <x:v>Roster-listed emeritus; inclusion does not imply current teaching or employment. The 2025–26 UCSC faculty catalogue identifies this appointment as Teaching Professor Emeritus; the older directory title is retained in Reported title.</x:v>
      </x:c>
      <x:c r="R49" s="3" t="str">
        <x:v>gweltaz</x:v>
      </x:c>
      <x:c r="S49" s="3" t="str">
        <x:v>2026-10-21</x:v>
      </x:c>
      <x:c r="T49" s="3" t="str">
        <x:v>Yes</x:v>
      </x:c>
      <x:c r="U49" s="3" t="str">
        <x:v>Yes</x:v>
      </x:c>
      <x:c r="V49" s="3" t="str">
        <x:v>Research or creative-work information appears in the UCSC directory.</x:v>
      </x:c>
      <x:c r="W49" s="3" t="str">
        <x:v>Left-sympathetic</x:v>
      </x:c>
      <x:c r="X49" s="3" t="str">
        <x:v>In his biblical interpretation, Hamel foregrounds a marginalized woman's challenge to established power and argues that male religious authorities obscure the narrative's revolutionary implications. His economic essay criticizes mobile capital escaping social obligations and the division of labor through hostility to migrants. The combination supports the existing egalitarian, gender-critical, and class-critical framework category.</x:v>
      </x:c>
      <x:c r="Y49" s="3" t="str">
        <x:v>https://gildas.ucsc.edu/2024/12/24/virgin-birth/ ; https://gildas.ucsc.edu/2025/01/25/capitals-mobility/</x:v>
      </x:c>
      <x:c r="Z49" s="3" t="str">
        <x:v>Yes</x:v>
      </x:c>
      <x:c r="AA49" s="3" t="str">
        <x:v>Professor or teaching-professor series, including emeritus status. Membership category determined from public appointment titles.</x:v>
      </x:c>
      <x:c r="AB49" s="3" t="str">
        <x:v>https://catalog.ucsc.edu/en/2025-2026/general-catalog/teaching-and-administrative-staff/2025-26-ucsc-faculty</x:v>
      </x:c>
      <x:c r="AC49" s="13" t="str">
        <x:v>https://campusdirectory.ucsc.edu/cd_detail?uid=gweltaz</x:v>
      </x:c>
    </x:row>
    <x:row r="50" ht="82" customHeight="1">
      <x:c r="A50" s="3" t="str">
        <x:v>Alma R Heckman</x:v>
      </x:c>
      <x:c r="B50" s="3" t="str">
        <x:v>Associate</x:v>
      </x:c>
      <x:c r="C50" s="3" t="str">
        <x:v>History</x:v>
      </x:c>
      <x:c r="D50" s="3" t="str">
        <x:v>Modern Jewish and North African history, labor, political activism, colonialism, and nationalism.</x:v>
      </x:c>
      <x:c r="E50" s="12" t="str">
        <x:v>Yes</x:v>
      </x:c>
      <x:c r="F50" s="3" t="str">
        <x:v>Current professoriate</x:v>
      </x:c>
      <x:c r="G50" s="3" t="str">
        <x:v>Neufeld-Levin Chair of Holocaust Studies, Associate Professor</x:v>
      </x:c>
      <x:c r="H50" s="3" t="str">
        <x:v>History Department</x:v>
      </x:c>
      <x:c r="I50" s="3" t="str">
        <x:v>History</x:v>
      </x:c>
      <x:c r="J50" s="3" t="str">
        <x:v>Political activism, colonialism, and nationalism are explicit interests.</x:v>
      </x:c>
      <x:c r="K50" s="3" t="str">
        <x:v>Reviewed description/publication</x:v>
      </x:c>
      <x:c r="L50" s="13" t="str">
        <x:v>https://campusdirectory.ucsc.edu/cd_detail?uid=aheckman</x:v>
      </x:c>
      <x:c r="M50" s="13" t="str">
        <x:v>https://campusdirectory.ucsc.edu/cd_detail?uid=aheckman</x:v>
      </x:c>
      <x:c r="N50" s="13" t="str">
        <x:v>https://humanities.ucsc.edu/people/</x:v>
      </x:c>
      <x:c r="O50" s="13" t="str">
        <x:v>https://campusdirectory.ucsc.edu/cd_detail?uid=aheckman</x:v>
      </x:c>
      <x:c r="P50" s="3" t="str">
        <x:v>Research Interests; Summary of Expertise; Areas of Expertise; Biography, Education and Training; Selected Publications</x:v>
      </x:c>
      <x:c r="Q50" s="3" t="str"/>
      <x:c r="R50" s="3" t="str">
        <x:v>aheckman</x:v>
      </x:c>
      <x:c r="S50" s="3" t="str">
        <x:v>2026-10-20</x:v>
      </x:c>
      <x:c r="T50" s="3" t="str">
        <x:v>Yes</x:v>
      </x:c>
      <x:c r="U50" s="3" t="str">
        <x:v>Yes</x:v>
      </x:c>
      <x:c r="V50" s="3" t="str">
        <x:v>Research or creative-work information appears in the UCSC directory.</x:v>
      </x:c>
      <x:c r="W50" s="3" t="str">
        <x:v>Left-sympathetic</x:v>
      </x:c>
      <x:c r="X50" s="3" t="str">
        <x:v>The Sultan’s Communists: The narrative recovers Jewish participation in national liberation and follows Communist activists surviving authoritarian repression. Coded as an interpretive sympathy for emancipatory left movements, without equating the historical subjects’ affiliation with the author’s beliefs.</x:v>
      </x:c>
      <x:c r="Y50" s="3" t="str">
        <x:v>https://www.jstor.org/stable/jj.8305940</x:v>
      </x:c>
      <x:c r="Z50" s="3" t="str">
        <x:v>Yes</x:v>
      </x:c>
      <x:c r="AA50" s="3" t="str">
        <x:v>Professor or teaching-professor series, including emeritus status. Membership category determined from public appointment titles.</x:v>
      </x:c>
      <x:c r="AB50" s="3" t="str">
        <x:v>https://campusdirectory.ucsc.edu/cd_detail?uid=aheckman</x:v>
      </x:c>
      <x:c r="AC50" s="13" t="str">
        <x:v>https://campusdirectory.ucsc.edu/cd_detail?uid=aheckman</x:v>
      </x:c>
    </x:row>
    <x:row r="51" ht="150" customHeight="1">
      <x:c r="A51" s="3" t="str">
        <x:v>Charles Webster Hedrick</x:v>
      </x:c>
      <x:c r="B51" s="3" t="str">
        <x:v>Full</x:v>
      </x:c>
      <x:c r="C51" s="3" t="str">
        <x:v>History</x:v>
      </x:c>
      <x:c r="D51" s="3" t="str">
        <x:v>Ancient Greek and Roman history, classical studies, and democracy.</x:v>
      </x:c>
      <x:c r="E51" s="12" t="str">
        <x:v>Yes</x:v>
      </x:c>
      <x:c r="F51" s="3" t="str">
        <x:v>Emeritus</x:v>
      </x:c>
      <x:c r="G51" s="3" t="str">
        <x:v>Professor Emeritus</x:v>
      </x:c>
      <x:c r="H51" s="3" t="str">
        <x:v>History Department</x:v>
      </x:c>
      <x:c r="I51" s="3" t="str">
        <x:v>History</x:v>
      </x:c>
      <x:c r="J51" s="3" t="str">
        <x:v>Democracy is explicitly listed as an area of expertise.</x:v>
      </x:c>
      <x:c r="K51" s="3" t="str">
        <x:v>Reviewed description/publication</x:v>
      </x:c>
      <x:c r="L51" s="13" t="str">
        <x:v>https://campusdirectory.ucsc.edu/cd_detail?uid=hedrick</x:v>
      </x:c>
      <x:c r="M51" s="13" t="str">
        <x:v>https://campusdirectory.ucsc.edu/cd_detail?uid=hedrick</x:v>
      </x:c>
      <x:c r="N51" s="13" t="str">
        <x:v>https://humanities.ucsc.edu/people/</x:v>
      </x:c>
      <x:c r="O51" s="13" t="str">
        <x:v>https://campusdirectory.ucsc.edu/cd_detail?uid=hedrick</x:v>
      </x:c>
      <x:c r="P51" s="3" t="str">
        <x:v>Areas of Expertise; Biography, Education and Training; Selected Publications</x:v>
      </x:c>
      <x:c r="Q51" s="3" t="str">
        <x:v>Roster-listed emeritus; inclusion does not imply current teaching or employment.</x:v>
      </x:c>
      <x:c r="R51" s="3" t="str">
        <x:v>hedrick</x:v>
      </x:c>
      <x:c r="S51" s="3" t="str">
        <x:v>2026-10-21</x:v>
      </x:c>
      <x:c r="T51" s="3" t="str">
        <x:v>Yes</x:v>
      </x:c>
      <x:c r="U51" s="3" t="str">
        <x:v>Yes</x:v>
      </x:c>
      <x:c r="V51" s="3" t="str">
        <x:v>Research or creative-work information appears in the UCSC directory.</x:v>
      </x:c>
      <x:c r="W51" s="3" t="str">
        <x:v>Left-sympathetic</x:v>
      </x:c>
      <x:c r="X51" s="3" t="str">
        <x:v>Interpretive liberal/multicultural classification: Hedrick defends multiculturalism and conscientious political dissent, criticizes neoconservative moral absolutism and triumphalist Western-civilization narratives, and argues that prosperity should not be the leading measure of political virtue. His conclusion also recognizes the need for ethical judgment and treats philosophy and history as complementary. The affirmative framework supports the broad Left-sympathetic category, without establishing a radical or Marxist position.</x:v>
      </x:c>
      <x:c r="Y51" s="3" t="str">
        <x:v>https://uhpress.hawaii.edu/journal-of-world-history-vol-16-no-1-2005/ ; https://doi.org/10.1353/jwh.2005.0137 ; https://www.scribd.com/document/194412445/HEDRICK-Charles-The-ethics-of-world-history</x:v>
      </x:c>
      <x:c r="Z51" s="3" t="str">
        <x:v>Yes</x:v>
      </x:c>
      <x:c r="AA51" s="3" t="str">
        <x:v>Professor or teaching-professor series, including emeritus status. Membership category determined from public appointment titles.</x:v>
      </x:c>
      <x:c r="AB51" s="3" t="str">
        <x:v>https://campusdirectory.ucsc.edu/cd_detail?uid=hedrick</x:v>
      </x:c>
      <x:c r="AC51" s="13" t="str"/>
    </x:row>
    <x:row r="52" ht="82" customHeight="1">
      <x:c r="A52" s="3" t="str">
        <x:v>Gail B Hershatter</x:v>
      </x:c>
      <x:c r="B52" s="3" t="str">
        <x:v>Full</x:v>
      </x:c>
      <x:c r="C52" s="3" t="str">
        <x:v>History</x:v>
      </x:c>
      <x:c r="D52" s="3" t="str">
        <x:v>Modern Chinese history, labor, women's history, sexuality, feminist theory, and memory.</x:v>
      </x:c>
      <x:c r="E52" s="12" t="str">
        <x:v>Yes</x:v>
      </x:c>
      <x:c r="F52" s="3" t="str">
        <x:v>Emeritus</x:v>
      </x:c>
      <x:c r="G52" s="3" t="str">
        <x:v>Research Professor and Distinguished Professor of History Emer.</x:v>
      </x:c>
      <x:c r="H52" s="3" t="str">
        <x:v>History Department</x:v>
      </x:c>
      <x:c r="I52" s="3" t="str">
        <x:v>History</x:v>
      </x:c>
      <x:c r="J52" s="3" t="str">
        <x:v>Explicit labor, gender, sexuality, and feminist theory.</x:v>
      </x:c>
      <x:c r="K52" s="3" t="str">
        <x:v>Reviewed description/publication</x:v>
      </x:c>
      <x:c r="L52" s="13" t="str">
        <x:v>https://campusdirectory.ucsc.edu/cd_detail?uid=gbhers</x:v>
      </x:c>
      <x:c r="M52" s="13" t="str">
        <x:v>https://campusdirectory.ucsc.edu/cd_detail?uid=gbhers</x:v>
      </x:c>
      <x:c r="N52" s="13" t="str">
        <x:v>https://humanities.ucsc.edu/people/</x:v>
      </x:c>
      <x:c r="O52" s="13" t="str">
        <x:v>https://campusdirectory.ucsc.edu/cd_detail?uid=gbhers</x:v>
      </x:c>
      <x:c r="P52" s="3" t="str">
        <x:v>Research Interests; Summary of Expertise; Areas of Expertise; Biography, Education and Training; Selected Publications</x:v>
      </x:c>
      <x:c r="Q52" s="3" t="str">
        <x:v>Roster-listed emeritus; inclusion does not imply current teaching or employment.</x:v>
      </x:c>
      <x:c r="R52" s="3" t="str">
        <x:v>gbhers</x:v>
      </x:c>
      <x:c r="S52" s="3" t="str">
        <x:v>2026-10-20</x:v>
      </x:c>
      <x:c r="T52" s="3" t="str">
        <x:v>Yes</x:v>
      </x:c>
      <x:c r="U52" s="3" t="str">
        <x:v>Yes</x:v>
      </x:c>
      <x:c r="V52" s="3" t="str">
        <x:v>Research or creative-work information appears in the UCSC directory.</x:v>
      </x:c>
      <x:c r="W52" s="3" t="str">
        <x:v>Left-sympathetic</x:v>
      </x:c>
      <x:c r="X52" s="3" t="str">
        <x:v>The research explicitly employs feminist theory in interpreting Chinese labor, gender, and historical memory.</x:v>
      </x:c>
      <x:c r="Y52" s="3" t="str">
        <x:v>https://campusdirectory.ucsc.edu/cd_detail?uid=gbhers</x:v>
      </x:c>
      <x:c r="Z52" s="3" t="str">
        <x:v>Yes</x:v>
      </x:c>
      <x:c r="AA52" s="3" t="str">
        <x:v>Professor or teaching-professor series, including emeritus status. Membership category determined from public appointment titles.</x:v>
      </x:c>
      <x:c r="AB52" s="3" t="str">
        <x:v>https://campusdirectory.ucsc.edu/cd_detail?uid=gbhers</x:v>
      </x:c>
      <x:c r="AC52" s="13" t="str">
        <x:v>https://campusdirectory.ucsc.edu/cd_detail?uid=gbhers</x:v>
      </x:c>
    </x:row>
    <x:row r="53" ht="82" customHeight="1">
      <x:c r="A53" s="3" t="str">
        <x:v>Minghui Hu</x:v>
      </x:c>
      <x:c r="B53" s="3" t="str">
        <x:v>Associate</x:v>
      </x:c>
      <x:c r="C53" s="3" t="str">
        <x:v>History</x:v>
      </x:c>
      <x:c r="D53" s="3" t="str">
        <x:v>Chinese history, science and technology, artificial intelligence, state capacity, and geopolitics.</x:v>
      </x:c>
      <x:c r="E53" s="12" t="str">
        <x:v>Yes</x:v>
      </x:c>
      <x:c r="F53" s="3" t="str">
        <x:v>Current professoriate</x:v>
      </x:c>
      <x:c r="G53" s="3" t="str">
        <x:v>Associate Professor</x:v>
      </x:c>
      <x:c r="H53" s="3" t="str">
        <x:v>History Department</x:v>
      </x:c>
      <x:c r="I53" s="3" t="str">
        <x:v>History</x:v>
      </x:c>
      <x:c r="J53" s="3" t="str">
        <x:v>China's role in world politics and state capacity are explicit research subjects.</x:v>
      </x:c>
      <x:c r="K53" s="3" t="str">
        <x:v>Reviewed description/publication</x:v>
      </x:c>
      <x:c r="L53" s="13" t="str">
        <x:v>https://campusdirectory.ucsc.edu/cd_detail?uid=mhu</x:v>
      </x:c>
      <x:c r="M53" s="13" t="str">
        <x:v>https://campusdirectory.ucsc.edu/cd_detail?uid=mhu</x:v>
      </x:c>
      <x:c r="N53" s="13" t="str">
        <x:v>https://history.ucsc.edu/people/</x:v>
      </x:c>
      <x:c r="O53" s="13" t="str">
        <x:v>https://campusdirectory.ucsc.edu/cd_detail?uid=mhu</x:v>
      </x:c>
      <x:c r="P53" s="3" t="str">
        <x:v>Research Interests; Biography, Education and Training; Selected Publications</x:v>
      </x:c>
      <x:c r="Q53" s="3" t="str"/>
      <x:c r="R53" s="3" t="str">
        <x:v>mhu</x:v>
      </x:c>
      <x:c r="S53" s="3" t="str">
        <x:v>2026-10-20</x:v>
      </x:c>
      <x:c r="T53" s="3" t="str">
        <x:v>Yes</x:v>
      </x:c>
      <x:c r="U53" s="3" t="str">
        <x:v>Yes</x:v>
      </x:c>
      <x:c r="V53" s="3" t="str">
        <x:v>Research or creative-work information appears in the UCSC directory.</x:v>
      </x:c>
      <x:c r="W53" s="3" t="str">
        <x:v>Not established</x:v>
      </x:c>
      <x:c r="X53" s="3" t="str">
        <x:v>China’s Transition to Modernity: The account reconstructs Dai Zhen’s scholarship and the interaction of Confucian and Jesuit knowledge with Qing governance. Explaining scientific and state formation does not establish which modern ideological side the work favors.</x:v>
      </x:c>
      <x:c r="Y53" s="3" t="str">
        <x:v>https://books.google.com/books?id=xuF0CgAAQBAJ</x:v>
      </x:c>
      <x:c r="Z53" s="3" t="str">
        <x:v>Yes</x:v>
      </x:c>
      <x:c r="AA53" s="3" t="str">
        <x:v>Professor or teaching-professor series, including emeritus status. Membership category determined from public appointment titles.</x:v>
      </x:c>
      <x:c r="AB53" s="3" t="str">
        <x:v>https://campusdirectory.ucsc.edu/cd_detail?uid=mhu</x:v>
      </x:c>
      <x:c r="AC53" s="13" t="str">
        <x:v>https://campusdirectory.ucsc.edu/cd_detail?uid=mhu</x:v>
      </x:c>
    </x:row>
    <x:row r="54" ht="82" customHeight="1">
      <x:c r="A54" s="3" t="str">
        <x:v>Catherine A Jones</x:v>
      </x:c>
      <x:c r="B54" s="3" t="str">
        <x:v>Associate</x:v>
      </x:c>
      <x:c r="C54" s="3" t="str">
        <x:v>History</x:v>
      </x:c>
      <x:c r="D54" s="3" t="str">
        <x:v>US slavery and emancipation, Civil War history, childhood, the American South, race, and gender.</x:v>
      </x:c>
      <x:c r="E54" s="12" t="str">
        <x:v>Yes</x:v>
      </x:c>
      <x:c r="F54" s="3" t="str">
        <x:v>Current professoriate</x:v>
      </x:c>
      <x:c r="G54" s="3" t="str">
        <x:v>Associate Professor</x:v>
      </x:c>
      <x:c r="H54" s="3" t="str">
        <x:v>History Department</x:v>
      </x:c>
      <x:c r="I54" s="3" t="str">
        <x:v>History</x:v>
      </x:c>
      <x:c r="J54" s="3" t="str">
        <x:v>Explicit slavery, emancipation, race, and gender.</x:v>
      </x:c>
      <x:c r="K54" s="3" t="str">
        <x:v>Reviewed description/publication</x:v>
      </x:c>
      <x:c r="L54" s="13" t="str">
        <x:v>https://campusdirectory.ucsc.edu/cd_detail?uid=catjones</x:v>
      </x:c>
      <x:c r="M54" s="13" t="str">
        <x:v>https://campusdirectory.ucsc.edu/cd_detail?uid=catjones</x:v>
      </x:c>
      <x:c r="N54" s="13" t="str">
        <x:v>https://humanities.ucsc.edu/people/</x:v>
      </x:c>
      <x:c r="O54" s="13" t="str">
        <x:v>https://campusdirectory.ucsc.edu/cd_detail?uid=catjones</x:v>
      </x:c>
      <x:c r="P54" s="3" t="str">
        <x:v>Summary of Expertise; Areas of Expertise; Biography, Education and Training; Selected Publications</x:v>
      </x:c>
      <x:c r="Q54" s="3" t="str"/>
      <x:c r="R54" s="3" t="str">
        <x:v>catjones</x:v>
      </x:c>
      <x:c r="S54" s="3" t="str">
        <x:v>2026-10-20</x:v>
      </x:c>
      <x:c r="T54" s="3" t="str">
        <x:v>Yes</x:v>
      </x:c>
      <x:c r="U54" s="3" t="str">
        <x:v>Yes</x:v>
      </x:c>
      <x:c r="V54" s="3" t="str">
        <x:v>Research or creative-work information appears in the UCSC directory.</x:v>
      </x:c>
      <x:c r="W54" s="3" t="str">
        <x:v>Left-sympathetic</x:v>
      </x:c>
      <x:c r="X54" s="3" t="str">
        <x:v>Intimate Reconstructions: The book centers freed families’ struggles to recover children and secure rights against persistent white privilege. Coded as an interpretive egalitarian and critical-race framing of emancipation, rather than from the Civil War setting alone.</x:v>
      </x:c>
      <x:c r="Y54" s="3" t="str">
        <x:v>https://www.upress.virginia.edu/title/4834/</x:v>
      </x:c>
      <x:c r="Z54" s="3" t="str">
        <x:v>Yes</x:v>
      </x:c>
      <x:c r="AA54" s="3" t="str">
        <x:v>Professor or teaching-professor series, including emeritus status. Membership category determined from public appointment titles.</x:v>
      </x:c>
      <x:c r="AB54" s="3" t="str">
        <x:v>https://campusdirectory.ucsc.edu/cd_detail?uid=catjones</x:v>
      </x:c>
      <x:c r="AC54" s="13" t="str"/>
    </x:row>
    <x:row r="55" ht="82" customHeight="1">
      <x:c r="A55" s="3" t="str">
        <x:v>Edward H Kehler</x:v>
      </x:c>
      <x:c r="B55" s="3" t="str">
        <x:v>Senior lecturer</x:v>
      </x:c>
      <x:c r="C55" s="3" t="str">
        <x:v>History</x:v>
      </x:c>
      <x:c r="D55" s="3" t="str">
        <x:v>German and European history, communism, fascism, nationalism, Jewish studies, and film.</x:v>
      </x:c>
      <x:c r="E55" s="12" t="str">
        <x:v>Yes</x:v>
      </x:c>
      <x:c r="F55" s="3" t="str">
        <x:v>Lecturer</x:v>
      </x:c>
      <x:c r="G55" s="3" t="str">
        <x:v>Senior Continuing Lecturer</x:v>
      </x:c>
      <x:c r="H55" s="3" t="str">
        <x:v>History Department</x:v>
      </x:c>
      <x:c r="I55" s="3" t="str">
        <x:v>History</x:v>
      </x:c>
      <x:c r="J55" s="3" t="str">
        <x:v>Communism, fascism, and European politics are explicit expertise areas.</x:v>
      </x:c>
      <x:c r="K55" s="3" t="str">
        <x:v>Reviewed description/publication</x:v>
      </x:c>
      <x:c r="L55" s="13" t="str">
        <x:v>https://campusdirectory.ucsc.edu/cd_detail?uid=ekehler</x:v>
      </x:c>
      <x:c r="M55" s="13" t="str">
        <x:v>https://campusdirectory.ucsc.edu/cd_detail?uid=ekehler</x:v>
      </x:c>
      <x:c r="N55" s="13" t="str">
        <x:v>https://humanities.ucsc.edu/people/</x:v>
      </x:c>
      <x:c r="O55" s="13" t="str">
        <x:v>https://campusdirectory.ucsc.edu/cd_detail?uid=ekehler</x:v>
      </x:c>
      <x:c r="P55" s="3" t="str">
        <x:v>Areas of Expertise; Biography, Education and Training; Selected Publications</x:v>
      </x:c>
      <x:c r="Q55" s="3" t="str"/>
      <x:c r="R55" s="3" t="str">
        <x:v>ekehler</x:v>
      </x:c>
      <x:c r="S55" s="3" t="str">
        <x:v>2026-10-20</x:v>
      </x:c>
      <x:c r="T55" s="3" t="str">
        <x:v>Yes</x:v>
      </x:c>
      <x:c r="U55" s="3" t="str">
        <x:v>Yes</x:v>
      </x:c>
      <x:c r="V55" s="3" t="str">
        <x:v>Research or creative-work information appears in the UCSC directory.</x:v>
      </x:c>
      <x:c r="W55" s="3" t="str">
        <x:v>Not established</x:v>
      </x:c>
      <x:c r="X55" s="3" t="str">
        <x:v>A Historian’s Diary, 1935–1980: The listed publication is a coedited selection of Gordon Craig’s diary. The description establishes editorial work on German history and public affairs, but neither Craig’s experiences nor the choice to edit them establishes the editors’ directional argument.</x:v>
      </x:c>
      <x:c r="Y55" s="3" t="str">
        <x:v>https://historicalsociety.stanford.edu/historians-diary-1935-1980</x:v>
      </x:c>
      <x:c r="Z55" s="3" t="str">
        <x:v>No</x:v>
      </x:c>
      <x:c r="AA55" s="3" t="str">
        <x:v>Non-Senate lecturer title; no security-of-employment or teaching-professor appointment documented. Exclusion does not imply part-time employment.</x:v>
      </x:c>
      <x:c r="AB55" s="3" t="str">
        <x:v>https://campusdirectory.ucsc.edu/cd_detail?uid=ekehler</x:v>
      </x:c>
      <x:c r="AC55" s="13" t="str"/>
    </x:row>
    <x:row r="56" ht="82" customHeight="1">
      <x:c r="A56" s="3" t="str">
        <x:v>Caitlin A Keliiaa</x:v>
      </x:c>
      <x:c r="B56" s="3" t="str">
        <x:v>Associate</x:v>
      </x:c>
      <x:c r="C56" s="3" t="str">
        <x:v>History</x:v>
      </x:c>
      <x:c r="D56" s="3" t="str">
        <x:v>Native women's labor, resistance, settler domesticity, and California Indigenous history.</x:v>
      </x:c>
      <x:c r="E56" s="12" t="str">
        <x:v>Yes</x:v>
      </x:c>
      <x:c r="F56" s="3" t="str">
        <x:v>Current professoriate</x:v>
      </x:c>
      <x:c r="G56" s="3" t="str">
        <x:v>Associate Professor</x:v>
      </x:c>
      <x:c r="H56" s="3" t="str">
        <x:v>History Department</x:v>
      </x:c>
      <x:c r="I56" s="3" t="str">
        <x:v>History</x:v>
      </x:c>
      <x:c r="J56" s="3" t="str">
        <x:v>Explicit settler colonialism, gender, and labor resistance.</x:v>
      </x:c>
      <x:c r="K56" s="3" t="str">
        <x:v>Reviewed description/publication</x:v>
      </x:c>
      <x:c r="L56" s="13" t="str">
        <x:v>https://campusdirectory.ucsc.edu/cd_detail?uid=ckeliiaa</x:v>
      </x:c>
      <x:c r="M56" s="13" t="str">
        <x:v>https://campusdirectory.ucsc.edu/cd_detail?uid=ckeliiaa</x:v>
      </x:c>
      <x:c r="N56" s="13" t="str">
        <x:v>https://humanities.ucsc.edu/people/</x:v>
      </x:c>
      <x:c r="O56" s="13" t="str">
        <x:v>https://campusdirectory.ucsc.edu/cd_detail?uid=ckeliiaa</x:v>
      </x:c>
      <x:c r="P56" s="3" t="str">
        <x:v>Areas of Expertise; Selected Publications</x:v>
      </x:c>
      <x:c r="Q56" s="3" t="str"/>
      <x:c r="R56" s="3" t="str">
        <x:v>ckeliiaa</x:v>
      </x:c>
      <x:c r="S56" s="3" t="str">
        <x:v>2026-10-20</x:v>
      </x:c>
      <x:c r="T56" s="3" t="str">
        <x:v>Yes</x:v>
      </x:c>
      <x:c r="U56" s="3" t="str">
        <x:v>Yes</x:v>
      </x:c>
      <x:c r="V56" s="3" t="str">
        <x:v>Research or creative-work information appears in the UCSC directory.</x:v>
      </x:c>
      <x:c r="W56" s="3" t="str">
        <x:v>Left-sympathetic</x:v>
      </x:c>
      <x:c r="X56" s="3" t="str">
        <x:v>The book foregrounds Native women’s resistance through a critique of settler domesticity and coerced labor.</x:v>
      </x:c>
      <x:c r="Y56" s="3" t="str">
        <x:v>https://uwapress.uw.edu/book/9780295753003/refusing-settler-domesticity/</x:v>
      </x:c>
      <x:c r="Z56" s="3" t="str">
        <x:v>Yes</x:v>
      </x:c>
      <x:c r="AA56" s="3" t="str">
        <x:v>Professor or teaching-professor series, including emeritus status. Membership category determined from public appointment titles.</x:v>
      </x:c>
      <x:c r="AB56" s="3" t="str">
        <x:v>https://campusdirectory.ucsc.edu/cd_detail?uid=ckeliiaa</x:v>
      </x:c>
      <x:c r="AC56" s="13" t="str"/>
    </x:row>
    <x:row r="57" ht="82" customHeight="1">
      <x:c r="A57" s="3" t="str">
        <x:v>Peter Kenez</x:v>
      </x:c>
      <x:c r="B57" s="3" t="str">
        <x:v>Full</x:v>
      </x:c>
      <x:c r="C57" s="3" t="str">
        <x:v>History</x:v>
      </x:c>
      <x:c r="D57" s="3" t="str">
        <x:v>Russian and Eastern European history, twentieth-century Europe, and Soviet cinema.</x:v>
      </x:c>
      <x:c r="E57" s="12" t="str">
        <x:v>Yes</x:v>
      </x:c>
      <x:c r="F57" s="3" t="str">
        <x:v>Emeritus</x:v>
      </x:c>
      <x:c r="G57" s="3" t="str">
        <x:v>Professor Emeritus</x:v>
      </x:c>
      <x:c r="H57" s="3" t="str">
        <x:v>History Department</x:v>
      </x:c>
      <x:c r="I57" s="3" t="str">
        <x:v>History</x:v>
      </x:c>
      <x:c r="J57" s="3" t="str">
        <x:v>Soviet history and cinema are assessed as political historical subjects under the broad rubric.</x:v>
      </x:c>
      <x:c r="K57" s="3" t="str">
        <x:v>Reviewed description/publication</x:v>
      </x:c>
      <x:c r="L57" s="13" t="str">
        <x:v>https://campusdirectory.ucsc.edu/cd_detail?uid=kenez</x:v>
      </x:c>
      <x:c r="M57" s="13" t="str">
        <x:v>https://campusdirectory.ucsc.edu/cd_detail?uid=kenez</x:v>
      </x:c>
      <x:c r="N57" s="13" t="str">
        <x:v>https://humanities.ucsc.edu/people/</x:v>
      </x:c>
      <x:c r="O57" s="13" t="str">
        <x:v>https://campusdirectory.ucsc.edu/cd_detail?uid=kenez</x:v>
      </x:c>
      <x:c r="P57" s="3" t="str">
        <x:v>Research Interests; Biography, Education and Training</x:v>
      </x:c>
      <x:c r="Q57" s="3" t="str">
        <x:v>Roster-listed emeritus; inclusion does not imply current teaching or employment.</x:v>
      </x:c>
      <x:c r="R57" s="3" t="str">
        <x:v>kenez</x:v>
      </x:c>
      <x:c r="S57" s="3" t="str">
        <x:v>2026-10-20</x:v>
      </x:c>
      <x:c r="T57" s="3" t="str">
        <x:v>Yes</x:v>
      </x:c>
      <x:c r="U57" s="3" t="str">
        <x:v>Yes</x:v>
      </x:c>
      <x:c r="V57" s="3" t="str">
        <x:v>Research or creative-work information appears in the UCSC directory.</x:v>
      </x:c>
      <x:c r="W57" s="3" t="str">
        <x:v>Not established</x:v>
      </x:c>
      <x:c r="X57" s="3" t="str">
        <x:v>The Coming of the Holocaust: The book argues that the Holocaust depended on contingent combinations of antisemitism, extremist state power, and war. Its condemnation of genocide is clear, but the reviewed argument does not distinguish a Left from a Right position.</x:v>
      </x:c>
      <x:c r="Y57" s="3" t="str">
        <x:v>https://www.cambridge.org/core/books/coming-of-the-holocaust/4F31E7C8564D53AE61E75B890FF46A44</x:v>
      </x:c>
      <x:c r="Z57" s="3" t="str">
        <x:v>Yes</x:v>
      </x:c>
      <x:c r="AA57" s="3" t="str">
        <x:v>Professor or teaching-professor series, including emeritus status. Membership category determined from public appointment titles.</x:v>
      </x:c>
      <x:c r="AB57" s="3" t="str">
        <x:v>https://campusdirectory.ucsc.edu/cd_detail?uid=kenez</x:v>
      </x:c>
      <x:c r="AC57" s="13" t="str">
        <x:v>https://campusdirectory.ucsc.edu/cd_detail?uid=kenez</x:v>
      </x:c>
    </x:row>
    <x:row r="58" ht="82" customHeight="1">
      <x:c r="A58" s="3" t="str">
        <x:v>Anne S Kreps</x:v>
      </x:c>
      <x:c r="B58" s="3" t="str">
        <x:v>Associate</x:v>
      </x:c>
      <x:c r="C58" s="3" t="str">
        <x:v>History</x:v>
      </x:c>
      <x:c r="D58" s="3" t="str">
        <x:v>Ancient Jewish and Christian literature, Near Eastern religions, biblical reception, and new religious movements.</x:v>
      </x:c>
      <x:c r="E58" s="12" t="str">
        <x:v>No</x:v>
      </x:c>
      <x:c r="F58" s="3" t="str">
        <x:v>Current professoriate</x:v>
      </x:c>
      <x:c r="G58" s="3" t="str">
        <x:v>Associate Professor</x:v>
      </x:c>
      <x:c r="H58" s="3" t="str">
        <x:v>History Department</x:v>
      </x:c>
      <x:c r="I58" s="3" t="str">
        <x:v>History</x:v>
      </x:c>
      <x:c r="J58" s="3" t="str">
        <x:v>Religious history alone does not establish political research in the cited description.</x:v>
      </x:c>
      <x:c r="K58" s="3" t="str">
        <x:v>Reviewed description/publication</x:v>
      </x:c>
      <x:c r="L58" s="13" t="str">
        <x:v>https://campusdirectory.ucsc.edu/cd_detail?uid=akreps</x:v>
      </x:c>
      <x:c r="M58" s="13" t="str">
        <x:v>https://campusdirectory.ucsc.edu/cd_detail?uid=akreps</x:v>
      </x:c>
      <x:c r="N58" s="13" t="str">
        <x:v>https://humanities.ucsc.edu/people/</x:v>
      </x:c>
      <x:c r="O58" s="13" t="str">
        <x:v>https://campusdirectory.ucsc.edu/cd_detail?uid=akreps</x:v>
      </x:c>
      <x:c r="P58" s="3" t="str">
        <x:v>Research Interests; Summary of Expertise; Areas of Expertise; Biography, Education and Training; Selected Publications</x:v>
      </x:c>
      <x:c r="Q58" s="3" t="str"/>
      <x:c r="R58" s="3" t="str">
        <x:v>akreps</x:v>
      </x:c>
      <x:c r="S58" s="3" t="str">
        <x:v>2026-10-20</x:v>
      </x:c>
      <x:c r="T58" s="3" t="str">
        <x:v>Yes</x:v>
      </x:c>
      <x:c r="U58" s="3" t="str">
        <x:v>Yes</x:v>
      </x:c>
      <x:c r="V58" s="3" t="str">
        <x:v>Research or creative-work information appears in the UCSC directory.</x:v>
      </x:c>
      <x:c r="W58" s="3" t="str">
        <x:v>Not applicable</x:v>
      </x:c>
      <x:c r="X58" s="3" t="str">
        <x:v>No political research identified.</x:v>
      </x:c>
      <x:c r="Y58" s="3" t="str"/>
      <x:c r="Z58" s="3" t="str">
        <x:v>Yes</x:v>
      </x:c>
      <x:c r="AA58" s="3" t="str">
        <x:v>Professor or teaching-professor series, including emeritus status. Membership category determined from public appointment titles.</x:v>
      </x:c>
      <x:c r="AB58" s="3" t="str">
        <x:v>https://campusdirectory.ucsc.edu/cd_detail?uid=akreps</x:v>
      </x:c>
      <x:c r="AC58" s="13" t="str">
        <x:v>https://campusdirectory.ucsc.edu/cd_detail?uid=akreps</x:v>
      </x:c>
    </x:row>
    <x:row r="59" ht="82" customHeight="1">
      <x:c r="A59" s="3" t="str">
        <x:v>Bruce C Levine</x:v>
      </x:c>
      <x:c r="B59" s="3" t="str">
        <x:v>Full</x:v>
      </x:c>
      <x:c r="C59" s="3" t="str">
        <x:v>History</x:v>
      </x:c>
      <x:c r="D59" s="3" t="str">
        <x:v>US slavery, the Civil War, immigrant workers, class formation, and emancipation.</x:v>
      </x:c>
      <x:c r="E59" s="12" t="str">
        <x:v>Yes</x:v>
      </x:c>
      <x:c r="F59" s="3" t="str">
        <x:v>Emeritus</x:v>
      </x:c>
      <x:c r="G59" s="3" t="str">
        <x:v>Professor Emeritus</x:v>
      </x:c>
      <x:c r="H59" s="3" t="str">
        <x:v>History Department</x:v>
      </x:c>
      <x:c r="I59" s="3" t="str">
        <x:v>History</x:v>
      </x:c>
      <x:c r="J59" s="3" t="str">
        <x:v>Published books explicitly analyze slavery, class, and political conflict.</x:v>
      </x:c>
      <x:c r="K59" s="3" t="str">
        <x:v>Reviewed description/publication</x:v>
      </x:c>
      <x:c r="L59" s="13" t="str">
        <x:v>https://www.press.uillinois.edu/books/?id=c018732</x:v>
      </x:c>
      <x:c r="M59" s="13" t="str">
        <x:v>https://campusdirectory.ucsc.edu/cd_detail?uid=blevine</x:v>
      </x:c>
      <x:c r="N59" s="13" t="str">
        <x:v>https://humanities.ucsc.edu/people/</x:v>
      </x:c>
      <x:c r="O59" s="13" t="str">
        <x:v>https://campusdirectory.ucsc.edu/cd_detail?uid=blevine</x:v>
      </x:c>
      <x:c r="P59" s="3" t="str">
        <x:v>Supplementary research source</x:v>
      </x:c>
      <x:c r="Q59" s="3" t="str">
        <x:v>Roster-listed emeritus; inclusion does not imply current teaching or employment.</x:v>
      </x:c>
      <x:c r="R59" s="3" t="str">
        <x:v>blevine</x:v>
      </x:c>
      <x:c r="S59" s="3" t="str">
        <x:v>2026-10-20</x:v>
      </x:c>
      <x:c r="T59" s="3" t="str">
        <x:v>Yes</x:v>
      </x:c>
      <x:c r="U59" s="3" t="str">
        <x:v>No</x:v>
      </x:c>
      <x:c r="V59" s="3" t="str">
        <x:v>Research found in a supplementary public source.</x:v>
      </x:c>
      <x:c r="W59" s="3" t="str">
        <x:v>Left-sympathetic</x:v>
      </x:c>
      <x:c r="X59" s="3" t="str">
        <x:v>Thaddeus Stevens: Civil War Revolutionary, Fighter for Racial Justice: The biography favorably portrays Stevens’s multiracial democracy, radical equality, and proposed redistribution of slaveholders’ land. This is affirmative treatment of an egalitarian revolutionary program, despite Stevens’s historical Republican party label.</x:v>
      </x:c>
      <x:c r="Y59" s="3" t="str">
        <x:v>https://www.simonandschuster.com/books/Thaddeus-Stevens/Bruce-Levine/9781476793382</x:v>
      </x:c>
      <x:c r="Z59" s="3" t="str">
        <x:v>Yes</x:v>
      </x:c>
      <x:c r="AA59" s="3" t="str">
        <x:v>Professor or teaching-professor series, including emeritus status. Membership category determined from public appointment titles.</x:v>
      </x:c>
      <x:c r="AB59" s="3" t="str">
        <x:v>https://campusdirectory.ucsc.edu/cd_detail?uid=blevine</x:v>
      </x:c>
      <x:c r="AC59" s="13" t="str"/>
    </x:row>
    <x:row r="60" ht="82" customHeight="1">
      <x:c r="A60" s="3" t="str">
        <x:v>Amy Joy Lonetree</x:v>
      </x:c>
      <x:c r="B60" s="3" t="str">
        <x:v>Full</x:v>
      </x:c>
      <x:c r="C60" s="3" t="str">
        <x:v>History</x:v>
      </x:c>
      <x:c r="D60" s="3" t="str">
        <x:v>Indigenous history, museums, public memory, Native cultural production, and decolonizing museum practice.</x:v>
      </x:c>
      <x:c r="E60" s="12" t="str">
        <x:v>Yes</x:v>
      </x:c>
      <x:c r="F60" s="3" t="str">
        <x:v>Current professoriate</x:v>
      </x:c>
      <x:c r="G60" s="3" t="str">
        <x:v>Professor</x:v>
      </x:c>
      <x:c r="H60" s="3" t="str">
        <x:v>History Department</x:v>
      </x:c>
      <x:c r="I60" s="3" t="str">
        <x:v>History</x:v>
      </x:c>
      <x:c r="J60" s="3" t="str">
        <x:v>Published work explicitly addresses decolonization of museums.</x:v>
      </x:c>
      <x:c r="K60" s="3" t="str">
        <x:v>Reviewed description/publication</x:v>
      </x:c>
      <x:c r="L60" s="13" t="str">
        <x:v>https://campusdirectory.ucsc.edu/cd_detail?uid=lonetree</x:v>
      </x:c>
      <x:c r="M60" s="13" t="str">
        <x:v>https://campusdirectory.ucsc.edu/cd_detail?uid=lonetree</x:v>
      </x:c>
      <x:c r="N60" s="13" t="str">
        <x:v>https://humanities.ucsc.edu/people/</x:v>
      </x:c>
      <x:c r="O60" s="13" t="str">
        <x:v>https://campusdirectory.ucsc.edu/cd_detail?uid=lonetree</x:v>
      </x:c>
      <x:c r="P60" s="3" t="str">
        <x:v>Research Interests; Summary of Expertise; Biography, Education and Training; Selected Publications</x:v>
      </x:c>
      <x:c r="Q60" s="3" t="str"/>
      <x:c r="R60" s="3" t="str">
        <x:v>lonetree</x:v>
      </x:c>
      <x:c r="S60" s="3" t="str">
        <x:v>2026-10-20</x:v>
      </x:c>
      <x:c r="T60" s="3" t="str">
        <x:v>Yes</x:v>
      </x:c>
      <x:c r="U60" s="3" t="str">
        <x:v>Yes</x:v>
      </x:c>
      <x:c r="V60" s="3" t="str">
        <x:v>Research or creative-work information appears in the UCSC directory.</x:v>
      </x:c>
      <x:c r="W60" s="3" t="str">
        <x:v>Left-sympathetic</x:v>
      </x:c>
      <x:c r="X60" s="3" t="str">
        <x:v>Decolonizing Museums explicitly develops decolonial approaches to museum representation and Indigenous authority.</x:v>
      </x:c>
      <x:c r="Y60" s="3" t="str">
        <x:v>https://campusdirectory.ucsc.edu/cd_detail?uid=lonetree</x:v>
      </x:c>
      <x:c r="Z60" s="3" t="str">
        <x:v>Yes</x:v>
      </x:c>
      <x:c r="AA60" s="3" t="str">
        <x:v>Professor or teaching-professor series, including emeritus status. Membership category determined from public appointment titles.</x:v>
      </x:c>
      <x:c r="AB60" s="3" t="str">
        <x:v>https://campusdirectory.ucsc.edu/cd_detail?uid=lonetree</x:v>
      </x:c>
      <x:c r="AC60" s="13" t="str">
        <x:v>https://campusdirectory.ucsc.edu/cd_detail?uid=lonetree</x:v>
      </x:c>
    </x:row>
    <x:row r="61" ht="82" customHeight="1">
      <x:c r="A61" s="3" t="str">
        <x:v>Marc Matera</x:v>
      </x:c>
      <x:c r="B61" s="3" t="str">
        <x:v>Full</x:v>
      </x:c>
      <x:c r="C61" s="3" t="str">
        <x:v>History</x:v>
      </x:c>
      <x:c r="D61" s="3" t="str">
        <x:v>Black British and European history, British empire, gender, sexuality, and the Black Atlantic.</x:v>
      </x:c>
      <x:c r="E61" s="12" t="str">
        <x:v>Yes</x:v>
      </x:c>
      <x:c r="F61" s="3" t="str">
        <x:v>Current professoriate</x:v>
      </x:c>
      <x:c r="G61" s="3" t="str">
        <x:v>Professor</x:v>
      </x:c>
      <x:c r="H61" s="3" t="str">
        <x:v>History Department</x:v>
      </x:c>
      <x:c r="I61" s="3" t="str">
        <x:v>History</x:v>
      </x:c>
      <x:c r="J61" s="3" t="str">
        <x:v>Explicit empire, racial history, gender, and sexuality.</x:v>
      </x:c>
      <x:c r="K61" s="3" t="str">
        <x:v>Reviewed description/publication</x:v>
      </x:c>
      <x:c r="L61" s="13" t="str">
        <x:v>https://campusdirectory.ucsc.edu/cd_detail?uid=mmatera</x:v>
      </x:c>
      <x:c r="M61" s="13" t="str">
        <x:v>https://campusdirectory.ucsc.edu/cd_detail?uid=mmatera</x:v>
      </x:c>
      <x:c r="N61" s="13" t="str">
        <x:v>https://humanities.ucsc.edu/people/</x:v>
      </x:c>
      <x:c r="O61" s="13" t="str">
        <x:v>https://campusdirectory.ucsc.edu/cd_detail?uid=mmatera</x:v>
      </x:c>
      <x:c r="P61" s="3" t="str">
        <x:v>Research Interests; Areas of Expertise; Biography, Education and Training; Selected Publications</x:v>
      </x:c>
      <x:c r="Q61" s="3" t="str"/>
      <x:c r="R61" s="3" t="str">
        <x:v>mmatera</x:v>
      </x:c>
      <x:c r="S61" s="3" t="str">
        <x:v>2026-10-20</x:v>
      </x:c>
      <x:c r="T61" s="3" t="str">
        <x:v>Yes</x:v>
      </x:c>
      <x:c r="U61" s="3" t="str">
        <x:v>Yes</x:v>
      </x:c>
      <x:c r="V61" s="3" t="str">
        <x:v>Research or creative-work information appears in the UCSC directory.</x:v>
      </x:c>
      <x:c r="W61" s="3" t="str">
        <x:v>Left-sympathetic</x:v>
      </x:c>
      <x:c r="X61" s="3" t="str">
        <x:v>Black London: The book positively recovers Black internationalist and anticolonial contributions, including Black feminist internationalists and struggles for recognition. Coded as an interpretive anticolonial and emancipatory framing.</x:v>
      </x:c>
      <x:c r="Y61" s="3" t="str">
        <x:v>https://www.ucpress.edu/books/black-london/hardcover</x:v>
      </x:c>
      <x:c r="Z61" s="3" t="str">
        <x:v>Yes</x:v>
      </x:c>
      <x:c r="AA61" s="3" t="str">
        <x:v>Professor or teaching-professor series, including emeritus status. Membership category determined from public appointment titles.</x:v>
      </x:c>
      <x:c r="AB61" s="3" t="str">
        <x:v>https://campusdirectory.ucsc.edu/cd_detail?uid=mmatera</x:v>
      </x:c>
      <x:c r="AC61" s="13" t="str">
        <x:v>https://campusdirectory.ucsc.edu/cd_detail?uid=mmatera</x:v>
      </x:c>
    </x:row>
    <x:row r="62" ht="82" customHeight="1">
      <x:c r="A62" s="3" t="str">
        <x:v>Aims McGuinness</x:v>
      </x:c>
      <x:c r="B62" s="3" t="str">
        <x:v>Associate</x:v>
      </x:c>
      <x:c r="C62" s="3" t="str">
        <x:v>History</x:v>
      </x:c>
      <x:c r="D62" s="3" t="str">
        <x:v>Panamanian history, race, popular politics, US empire, labor, socialism, and the Cold War.</x:v>
      </x:c>
      <x:c r="E62" s="12" t="str">
        <x:v>Yes</x:v>
      </x:c>
      <x:c r="F62" s="3" t="str">
        <x:v>Current professoriate</x:v>
      </x:c>
      <x:c r="G62" s="3" t="str">
        <x:v>College Provost, Merrill College Associate Professor</x:v>
      </x:c>
      <x:c r="H62" s="3" t="str">
        <x:v>History Department</x:v>
      </x:c>
      <x:c r="I62" s="3" t="str">
        <x:v>History</x:v>
      </x:c>
      <x:c r="J62" s="3" t="str">
        <x:v>Popular politics, empire, and socialism are explicit research interests.</x:v>
      </x:c>
      <x:c r="K62" s="3" t="str">
        <x:v>Reviewed description/publication</x:v>
      </x:c>
      <x:c r="L62" s="13" t="str">
        <x:v>https://campusdirectory.ucsc.edu/cd_detail?uid=amcguinn</x:v>
      </x:c>
      <x:c r="M62" s="13" t="str">
        <x:v>https://campusdirectory.ucsc.edu/cd_detail?uid=amcguinn</x:v>
      </x:c>
      <x:c r="N62" s="13" t="str">
        <x:v>https://humanities.ucsc.edu/people/</x:v>
      </x:c>
      <x:c r="O62" s="13" t="str">
        <x:v>https://campusdirectory.ucsc.edu/cd_detail?uid=amcguinn</x:v>
      </x:c>
      <x:c r="P62" s="3" t="str">
        <x:v>Research Interests; Summary of Expertise; Areas of Expertise; Biography, Education and Training; Selected Publications</x:v>
      </x:c>
      <x:c r="Q62" s="3" t="str"/>
      <x:c r="R62" s="3" t="str">
        <x:v>amcguinn</x:v>
      </x:c>
      <x:c r="S62" s="3" t="str">
        <x:v>2026-10-20</x:v>
      </x:c>
      <x:c r="T62" s="3" t="str">
        <x:v>Yes</x:v>
      </x:c>
      <x:c r="U62" s="3" t="str">
        <x:v>Yes</x:v>
      </x:c>
      <x:c r="V62" s="3" t="str">
        <x:v>Research or creative-work information appears in the UCSC directory.</x:v>
      </x:c>
      <x:c r="W62" s="3" t="str">
        <x:v>Left-sympathetic</x:v>
      </x:c>
      <x:c r="X62" s="3" t="str">
        <x:v>Path of Empire: The account displaces a triumphal US Gold Rush narrative with Panamanian struggles over sovereignty and the costs of US imperial power. Coded as an interpretive anti-imperial framing.</x:v>
      </x:c>
      <x:c r="Y62" s="3" t="str">
        <x:v>https://books.google.com/books/about/Path_of_Empire.html?id=b-ECpNQ66V4C</x:v>
      </x:c>
      <x:c r="Z62" s="3" t="str">
        <x:v>Yes</x:v>
      </x:c>
      <x:c r="AA62" s="3" t="str">
        <x:v>Professor or teaching-professor series, including emeritus status. Membership category determined from public appointment titles.</x:v>
      </x:c>
      <x:c r="AB62" s="3" t="str">
        <x:v>https://campusdirectory.ucsc.edu/cd_detail?uid=amcguinn</x:v>
      </x:c>
      <x:c r="AC62" s="13" t="str">
        <x:v>https://campusdirectory.ucsc.edu/cd_detail?uid=amcguinn</x:v>
      </x:c>
    </x:row>
    <x:row r="63" ht="82" customHeight="1">
      <x:c r="A63" s="3" t="str">
        <x:v>Thiago Mota</x:v>
      </x:c>
      <x:c r="B63" s="3" t="str">
        <x:v>Assistant</x:v>
      </x:c>
      <x:c r="C63" s="3" t="str">
        <x:v>History</x:v>
      </x:c>
      <x:c r="D63" s="3" t="str">
        <x:v>Islam in Africa and the Atlantic, slavery, Portuguese colonialism, and antiracist history education.</x:v>
      </x:c>
      <x:c r="E63" s="12" t="str">
        <x:v>Yes</x:v>
      </x:c>
      <x:c r="F63" s="3" t="str">
        <x:v>Current professoriate</x:v>
      </x:c>
      <x:c r="G63" s="3" t="str">
        <x:v>Assistant Professor</x:v>
      </x:c>
      <x:c r="H63" s="3" t="str">
        <x:v>History Department</x:v>
      </x:c>
      <x:c r="I63" s="3" t="str">
        <x:v>History</x:v>
      </x:c>
      <x:c r="J63" s="3" t="str">
        <x:v>Explicit antiracist education, colonial empire, and slavery and abolition research.</x:v>
      </x:c>
      <x:c r="K63" s="3" t="str">
        <x:v>Reviewed description/publication</x:v>
      </x:c>
      <x:c r="L63" s="13" t="str">
        <x:v>https://campusdirectory.ucsc.edu/cd_detail?uid=tmota</x:v>
      </x:c>
      <x:c r="M63" s="13" t="str">
        <x:v>https://campusdirectory.ucsc.edu/cd_detail?uid=tmota</x:v>
      </x:c>
      <x:c r="N63" s="13" t="str">
        <x:v>https://history.ucsc.edu/people/</x:v>
      </x:c>
      <x:c r="O63" s="13" t="str">
        <x:v>https://campusdirectory.ucsc.edu/cd_detail?uid=tmota</x:v>
      </x:c>
      <x:c r="P63" s="3" t="str">
        <x:v>Areas of Expertise; Biography, Education and Training; Selected Publications</x:v>
      </x:c>
      <x:c r="Q63" s="3" t="str"/>
      <x:c r="R63" s="3" t="str">
        <x:v>tmota</x:v>
      </x:c>
      <x:c r="S63" s="3" t="str">
        <x:v>2026-10-20</x:v>
      </x:c>
      <x:c r="T63" s="3" t="str">
        <x:v>Yes</x:v>
      </x:c>
      <x:c r="U63" s="3" t="str">
        <x:v>Yes</x:v>
      </x:c>
      <x:c r="V63" s="3" t="str">
        <x:v>Research or creative-work information appears in the UCSC directory.</x:v>
      </x:c>
      <x:c r="W63" s="3" t="str">
        <x:v>Left-sympathetic</x:v>
      </x:c>
      <x:c r="X63" s="3" t="str">
        <x:v>The research explicitly develops antiracist educational strategies and teacher training.</x:v>
      </x:c>
      <x:c r="Y63" s="3" t="str">
        <x:v>https://campusdirectory.ucsc.edu/cd_detail?uid=tmota</x:v>
      </x:c>
      <x:c r="Z63" s="3" t="str">
        <x:v>Yes</x:v>
      </x:c>
      <x:c r="AA63" s="3" t="str">
        <x:v>Professor or teaching-professor series, including emeritus status. Membership category determined from public appointment titles.</x:v>
      </x:c>
      <x:c r="AB63" s="3" t="str">
        <x:v>https://campusdirectory.ucsc.edu/cd_detail?uid=tmota</x:v>
      </x:c>
      <x:c r="AC63" s="13" t="str"/>
    </x:row>
    <x:row r="64" ht="150" customHeight="1">
      <x:c r="A64" s="3" t="str">
        <x:v>Matt O’Hara</x:v>
      </x:c>
      <x:c r="B64" s="3" t="str">
        <x:v>Full</x:v>
      </x:c>
      <x:c r="C64" s="3" t="str">
        <x:v>History</x:v>
      </x:c>
      <x:c r="D64" s="3" t="str">
        <x:v>Mexican and Latin American religion, political culture, time, and histories of medicine.</x:v>
      </x:c>
      <x:c r="E64" s="12" t="str">
        <x:v>Yes</x:v>
      </x:c>
      <x:c r="F64" s="3" t="str">
        <x:v>Current professoriate</x:v>
      </x:c>
      <x:c r="G64" s="3" t="str">
        <x:v>ProfessorProvost, Cowell and Stevenson Colleges</x:v>
      </x:c>
      <x:c r="H64" s="3" t="str">
        <x:v>History Department</x:v>
      </x:c>
      <x:c r="I64" s="3" t="str">
        <x:v>History</x:v>
      </x:c>
      <x:c r="J64" s="3" t="str">
        <x:v>Political culture is an explicit research interest.</x:v>
      </x:c>
      <x:c r="K64" s="3" t="str">
        <x:v>Reviewed description/publication</x:v>
      </x:c>
      <x:c r="L64" s="13" t="str">
        <x:v>https://campusdirectory.ucsc.edu/cd_detail?uid=mdohara</x:v>
      </x:c>
      <x:c r="M64" s="13" t="str">
        <x:v>https://campusdirectory.ucsc.edu/cd_detail?uid=mdohara</x:v>
      </x:c>
      <x:c r="N64" s="13" t="str">
        <x:v>https://humanities.ucsc.edu/people/</x:v>
      </x:c>
      <x:c r="O64" s="13" t="str">
        <x:v>https://campusdirectory.ucsc.edu/cd_detail?uid=mdohara</x:v>
      </x:c>
      <x:c r="P64" s="3" t="str">
        <x:v>Research Interests; Biography, Education and Training; Selected Publications</x:v>
      </x:c>
      <x:c r="Q64" s="3" t="str"/>
      <x:c r="R64" s="3" t="str">
        <x:v>mdohara</x:v>
      </x:c>
      <x:c r="S64" s="3" t="str">
        <x:v>2026-10-21</x:v>
      </x:c>
      <x:c r="T64" s="3" t="str">
        <x:v>Yes</x:v>
      </x:c>
      <x:c r="U64" s="3" t="str">
        <x:v>Yes</x:v>
      </x:c>
      <x:c r="V64" s="3" t="str">
        <x:v>Research or creative-work information appears in the UCSC directory.</x:v>
      </x:c>
      <x:c r="W64" s="3" t="str">
        <x:v>Left-sympathetic</x:v>
      </x:c>
      <x:c r="X64" s="3" t="str">
        <x:v>Beyond the End of the World: O’Hara co-organized a research project that explicitly treats post-capitalist utopias, radical futurisms, and traditions of the oppressed as resources for emancipatory social change. This finding concerns that stated research project, not an inference from ordinary participation at an event.</x:v>
      </x:c>
      <x:c r="Y64" s="3" t="str">
        <x:v>https://beyond.ucsc.edu/2019/09/06/about/ ; https://beyond.ucsc.edu/2019/09/02/people/</x:v>
      </x:c>
      <x:c r="Z64" s="3" t="str">
        <x:v>Yes</x:v>
      </x:c>
      <x:c r="AA64" s="3" t="str">
        <x:v>Professor or teaching-professor series, including emeritus status. Membership category determined from public appointment titles.</x:v>
      </x:c>
      <x:c r="AB64" s="3" t="str">
        <x:v>https://campusdirectory.ucsc.edu/cd_detail?uid=mdohara</x:v>
      </x:c>
      <x:c r="AC64" s="13" t="str">
        <x:v>https://campusdirectory.ucsc.edu/cd_detail?uid=mdohara</x:v>
      </x:c>
    </x:row>
    <x:row r="65" ht="82" customHeight="1">
      <x:c r="A65" s="3" t="str">
        <x:v>Gregory O’Malley</x:v>
      </x:c>
      <x:c r="B65" s="3" t="str">
        <x:v>Full</x:v>
      </x:c>
      <x:c r="C65" s="3" t="str">
        <x:v>History</x:v>
      </x:c>
      <x:c r="D65" s="3" t="str">
        <x:v>Atlantic slavery, slave trading, and colonial British America and the Caribbean.</x:v>
      </x:c>
      <x:c r="E65" s="12" t="str">
        <x:v>Yes</x:v>
      </x:c>
      <x:c r="F65" s="3" t="str">
        <x:v>Current professoriate</x:v>
      </x:c>
      <x:c r="G65" s="3" t="str">
        <x:v>Professor and Chair of History</x:v>
      </x:c>
      <x:c r="H65" s="3" t="str">
        <x:v>History Department</x:v>
      </x:c>
      <x:c r="I65" s="3" t="str">
        <x:v>History</x:v>
      </x:c>
      <x:c r="J65" s="3" t="str">
        <x:v>Slavery and colonial history meet the specified broad political criterion.</x:v>
      </x:c>
      <x:c r="K65" s="3" t="str">
        <x:v>Reviewed description/publication</x:v>
      </x:c>
      <x:c r="L65" s="13" t="str">
        <x:v>https://campusdirectory.ucsc.edu/cd_detail?uid=gomalley</x:v>
      </x:c>
      <x:c r="M65" s="13" t="str">
        <x:v>https://campusdirectory.ucsc.edu/cd_detail?uid=gomalley</x:v>
      </x:c>
      <x:c r="N65" s="13" t="str">
        <x:v>https://humanities.ucsc.edu/people/</x:v>
      </x:c>
      <x:c r="O65" s="13" t="str">
        <x:v>https://campusdirectory.ucsc.edu/cd_detail?uid=gomalley</x:v>
      </x:c>
      <x:c r="P65" s="3" t="str">
        <x:v>Research Interests; Areas of Expertise; Biography, Education and Training; Selected Publications</x:v>
      </x:c>
      <x:c r="Q65" s="3" t="str"/>
      <x:c r="R65" s="3" t="str">
        <x:v>gomalley</x:v>
      </x:c>
      <x:c r="S65" s="3" t="str">
        <x:v>2026-10-20</x:v>
      </x:c>
      <x:c r="T65" s="3" t="str">
        <x:v>Yes</x:v>
      </x:c>
      <x:c r="U65" s="3" t="str">
        <x:v>Yes</x:v>
      </x:c>
      <x:c r="V65" s="3" t="str">
        <x:v>Research or creative-work information appears in the UCSC directory.</x:v>
      </x:c>
      <x:c r="W65" s="3" t="str">
        <x:v>Left-sympathetic</x:v>
      </x:c>
      <x:c r="X65" s="3" t="str">
        <x:v>Final Passages: The book links the commodification and exploitation of enslaved people to the growth of capitalist networks and free trade. Coded as an interpretive critical political-economy framing, rather than simply because slavery is its subject.</x:v>
      </x:c>
      <x:c r="Y65" s="3" t="str">
        <x:v>https://uncpress.org/9781469629841/final-passages/</x:v>
      </x:c>
      <x:c r="Z65" s="3" t="str">
        <x:v>Yes</x:v>
      </x:c>
      <x:c r="AA65" s="3" t="str">
        <x:v>Professor or teaching-professor series, including emeritus status. Membership category determined from public appointment titles.</x:v>
      </x:c>
      <x:c r="AB65" s="3" t="str">
        <x:v>https://campusdirectory.ucsc.edu/cd_detail?uid=gomalley</x:v>
      </x:c>
      <x:c r="AC65" s="13" t="str">
        <x:v>https://campusdirectory.ucsc.edu/cd_detail?uid=gomalley</x:v>
      </x:c>
    </x:row>
    <x:row r="66" ht="82" customHeight="1">
      <x:c r="A66" s="3" t="str">
        <x:v>Cynthia L Polecritti</x:v>
      </x:c>
      <x:c r="B66" s="3" t="str">
        <x:v>Full</x:v>
      </x:c>
      <x:c r="C66" s="3" t="str">
        <x:v>History</x:v>
      </x:c>
      <x:c r="D66" s="3" t="str">
        <x:v>Renaissance Italian religious and urban history, factional conflict, coercion, and religious peacemaking.</x:v>
      </x:c>
      <x:c r="E66" s="12" t="str">
        <x:v>Yes</x:v>
      </x:c>
      <x:c r="F66" s="3" t="str">
        <x:v>Emeritus</x:v>
      </x:c>
      <x:c r="G66" s="3" t="str">
        <x:v>Professor Emerita</x:v>
      </x:c>
      <x:c r="H66" s="3" t="str">
        <x:v>History Department</x:v>
      </x:c>
      <x:c r="I66" s="3" t="str">
        <x:v>History</x:v>
      </x:c>
      <x:c r="J66" s="3" t="str">
        <x:v>Preaching Peace examines civic factions, coercion, and attempts to resolve political conflict.</x:v>
      </x:c>
      <x:c r="K66" s="3" t="str">
        <x:v>Reviewed description/publication</x:v>
      </x:c>
      <x:c r="L66" s="13" t="str">
        <x:v>https://books.google.com/books?id=YjPZAAAAMAAJ</x:v>
      </x:c>
      <x:c r="M66" s="13" t="str">
        <x:v>https://campusdirectory.ucsc.edu/cd_detail?uid=clpolecr</x:v>
      </x:c>
      <x:c r="N66" s="13" t="str">
        <x:v>https://humanities.ucsc.edu/people/</x:v>
      </x:c>
      <x:c r="O66" s="13" t="str">
        <x:v>https://campusdirectory.ucsc.edu/cd_detail?uid=clpolecr</x:v>
      </x:c>
      <x:c r="P66" s="3" t="str">
        <x:v>Supplementary publication or research account</x:v>
      </x:c>
      <x:c r="Q66" s="3" t="str">
        <x:v>Roster-listed emeritus; inclusion does not imply current teaching or employment.</x:v>
      </x:c>
      <x:c r="R66" s="3" t="str">
        <x:v>clpolecr</x:v>
      </x:c>
      <x:c r="S66" s="3" t="str">
        <x:v>2026-10-20</x:v>
      </x:c>
      <x:c r="T66" s="3" t="str">
        <x:v>Yes</x:v>
      </x:c>
      <x:c r="U66" s="3" t="str">
        <x:v>Yes</x:v>
      </x:c>
      <x:c r="V66" s="3" t="str">
        <x:v>Research or creative-work information appears in the UCSC directory.</x:v>
      </x:c>
      <x:c r="W66" s="3" t="str">
        <x:v>Not established</x:v>
      </x:c>
      <x:c r="X66" s="3" t="str">
        <x:v>Preaching Peace in Renaissance Italy: The book explains Bernardino’s religious peacemaking, civic factions, and the relationship between personal conversion and public peace. Neither its religious subject nor its analysis of factional violence establishes a modern Left or Right argument.</x:v>
      </x:c>
      <x:c r="Y66" s="3" t="str">
        <x:v>https://jps.library.utoronto.ca/index.php/confrat/article/download/12492/9354/0</x:v>
      </x:c>
      <x:c r="Z66" s="3" t="str">
        <x:v>Yes</x:v>
      </x:c>
      <x:c r="AA66" s="3" t="str">
        <x:v>Professor or teaching-professor series, including emeritus status. Membership category determined from public appointment titles.</x:v>
      </x:c>
      <x:c r="AB66" s="3" t="str">
        <x:v>https://campusdirectory.ucsc.edu/cd_detail?uid=clpolecr</x:v>
      </x:c>
      <x:c r="AC66" s="13" t="str">
        <x:v>https://campusdirectory.ucsc.edu/cd_detail?uid=clpolecr</x:v>
      </x:c>
    </x:row>
    <x:row r="67" ht="82" customHeight="1">
      <x:c r="A67" s="3" t="str">
        <x:v>Eric Porter</x:v>
      </x:c>
      <x:c r="B67" s="3" t="str">
        <x:v>Full</x:v>
      </x:c>
      <x:c r="C67" s="3" t="str">
        <x:v>History</x:v>
      </x:c>
      <x:c r="D67" s="3" t="str">
        <x:v>Black cultural history, critical race studies, jazz, urban studies, and Black radicalism.</x:v>
      </x:c>
      <x:c r="E67" s="12" t="str">
        <x:v>Yes</x:v>
      </x:c>
      <x:c r="F67" s="3" t="str">
        <x:v>Current professoriate</x:v>
      </x:c>
      <x:c r="G67" s="3" t="str">
        <x:v>Distinguished Professor</x:v>
      </x:c>
      <x:c r="H67" s="3" t="str">
        <x:v>History Department</x:v>
      </x:c>
      <x:c r="I67" s="3" t="str">
        <x:v>Critical Race and Ethnic Studies; History</x:v>
      </x:c>
      <x:c r="J67" s="3" t="str">
        <x:v>Critical race studies and Black radicalism are explicit interests.</x:v>
      </x:c>
      <x:c r="K67" s="3" t="str">
        <x:v>Reviewed description/publication</x:v>
      </x:c>
      <x:c r="L67" s="13" t="str">
        <x:v>https://campusdirectory.ucsc.edu/cd_detail?uid=ecporter</x:v>
      </x:c>
      <x:c r="M67" s="13" t="str">
        <x:v>https://campusdirectory.ucsc.edu/cd_detail?uid=ecporter</x:v>
      </x:c>
      <x:c r="N67" s="13" t="str">
        <x:v>https://humanities.ucsc.edu/people/</x:v>
      </x:c>
      <x:c r="O67" s="13" t="str">
        <x:v>https://campusdirectory.ucsc.edu/cd_detail?uid=ecporter</x:v>
      </x:c>
      <x:c r="P67" s="3" t="str">
        <x:v>Research Interests; Areas of Expertise; Biography, Education and Training; Selected Publications</x:v>
      </x:c>
      <x:c r="Q67" s="3" t="str"/>
      <x:c r="R67" s="3" t="str">
        <x:v>ecporter</x:v>
      </x:c>
      <x:c r="S67" s="3" t="str">
        <x:v>2026-10-20</x:v>
      </x:c>
      <x:c r="T67" s="3" t="str">
        <x:v>Yes</x:v>
      </x:c>
      <x:c r="U67" s="3" t="str">
        <x:v>Yes</x:v>
      </x:c>
      <x:c r="V67" s="3" t="str">
        <x:v>Research or creative-work information appears in the UCSC directory.</x:v>
      </x:c>
      <x:c r="W67" s="3" t="str">
        <x:v>Left-sympathetic</x:v>
      </x:c>
      <x:c r="X67" s="3" t="str">
        <x:v>The research combines critical race analysis and Black radicalism with a people’s-history approach to airport development.</x:v>
      </x:c>
      <x:c r="Y67" s="3" t="str">
        <x:v>https://campusdirectory.ucsc.edu/cd_detail?uid=ecporter</x:v>
      </x:c>
      <x:c r="Z67" s="3" t="str">
        <x:v>Yes</x:v>
      </x:c>
      <x:c r="AA67" s="3" t="str">
        <x:v>Professor or teaching-professor series, including emeritus status. Membership category determined from public appointment titles.</x:v>
      </x:c>
      <x:c r="AB67" s="3" t="str">
        <x:v>https://campusdirectory.ucsc.edu/cd_detail?uid=ecporter</x:v>
      </x:c>
      <x:c r="AC67" s="13" t="str">
        <x:v>https://campusdirectory.ucsc.edu/cd_detail?uid=ecporter</x:v>
      </x:c>
    </x:row>
    <x:row r="68" ht="82" customHeight="1">
      <x:c r="A68" s="3" t="str">
        <x:v>Amanda Reiterman</x:v>
      </x:c>
      <x:c r="B68" s="3" t="str">
        <x:v>Lecturer</x:v>
      </x:c>
      <x:c r="C68" s="3" t="str">
        <x:v>History</x:v>
      </x:c>
      <x:c r="D68" s="3" t="str">
        <x:v>Mediterranean archaeology, ancient curated objects, material culture, and the value of antiquities.</x:v>
      </x:c>
      <x:c r="E68" s="12" t="str">
        <x:v>No</x:v>
      </x:c>
      <x:c r="F68" s="3" t="str">
        <x:v>Lecturer</x:v>
      </x:c>
      <x:c r="G68" s="3" t="str">
        <x:v>Lecturer</x:v>
      </x:c>
      <x:c r="H68" s="3" t="str">
        <x:v>History Department</x:v>
      </x:c>
      <x:c r="I68" s="3" t="str">
        <x:v>History</x:v>
      </x:c>
      <x:c r="J68" s="3" t="str">
        <x:v>The reviewed dissertation abstract concerns people’s relationships with objects and attitudes toward the past; no political frame is stated.</x:v>
      </x:c>
      <x:c r="K68" s="3" t="str">
        <x:v>Reviewed description/publication</x:v>
      </x:c>
      <x:c r="L68" s="13" t="str">
        <x:v>https://ucsc.academia.edu/AmandaReiterman/Papers</x:v>
      </x:c>
      <x:c r="M68" s="13" t="str">
        <x:v>https://campusdirectory.ucsc.edu/cd_detail?uid=areiterm</x:v>
      </x:c>
      <x:c r="N68" s="13" t="str">
        <x:v>https://humanities.ucsc.edu/people/</x:v>
      </x:c>
      <x:c r="O68" s="13" t="str">
        <x:v>https://campusdirectory.ucsc.edu/cd_detail?uid=areiterm</x:v>
      </x:c>
      <x:c r="P68" s="3" t="str">
        <x:v>Supplementary research source</x:v>
      </x:c>
      <x:c r="Q68" s="3" t="str"/>
      <x:c r="R68" s="3" t="str">
        <x:v>areiterm</x:v>
      </x:c>
      <x:c r="S68" s="3" t="str">
        <x:v>2026-10-20</x:v>
      </x:c>
      <x:c r="T68" s="3" t="str">
        <x:v>Yes</x:v>
      </x:c>
      <x:c r="U68" s="3" t="str">
        <x:v>No</x:v>
      </x:c>
      <x:c r="V68" s="3" t="str">
        <x:v>Research found in a supplementary public source.</x:v>
      </x:c>
      <x:c r="W68" s="3" t="str">
        <x:v>Not applicable</x:v>
      </x:c>
      <x:c r="X68" s="3" t="str">
        <x:v>No political research identified.</x:v>
      </x:c>
      <x:c r="Y68" s="3" t="str"/>
      <x:c r="Z68" s="3" t="str">
        <x:v>No</x:v>
      </x:c>
      <x:c r="AA68" s="3" t="str">
        <x:v>Non-Senate lecturer title; no security-of-employment or teaching-professor appointment documented. Exclusion does not imply part-time employment.</x:v>
      </x:c>
      <x:c r="AB68" s="3" t="str">
        <x:v>https://campusdirectory.ucsc.edu/cd_detail?uid=areiterm</x:v>
      </x:c>
      <x:c r="AC68" s="13" t="str"/>
    </x:row>
    <x:row r="69" ht="82" customHeight="1">
      <x:c r="A69" s="3" t="str">
        <x:v>Juned Noor M Shaikh</x:v>
      </x:c>
      <x:c r="B69" s="3" t="str">
        <x:v>Associate</x:v>
      </x:c>
      <x:c r="C69" s="3" t="str">
        <x:v>History</x:v>
      </x:c>
      <x:c r="D69" s="3" t="str">
        <x:v>South Asian labor and urban history, caste, Dalit studies, Marxism, and social theory.</x:v>
      </x:c>
      <x:c r="E69" s="12" t="str">
        <x:v>Yes</x:v>
      </x:c>
      <x:c r="F69" s="3" t="str">
        <x:v>Current professoriate</x:v>
      </x:c>
      <x:c r="G69" s="3" t="str">
        <x:v>Associate Professor</x:v>
      </x:c>
      <x:c r="H69" s="3" t="str">
        <x:v>History Department</x:v>
      </x:c>
      <x:c r="I69" s="3" t="str">
        <x:v>History</x:v>
      </x:c>
      <x:c r="J69" s="3" t="str">
        <x:v>Explicit caste hierarchy, labor, and Marxism.</x:v>
      </x:c>
      <x:c r="K69" s="3" t="str">
        <x:v>Reviewed description/publication</x:v>
      </x:c>
      <x:c r="L69" s="13" t="str">
        <x:v>https://campusdirectory.ucsc.edu/cd_detail?uid=jmshaikh</x:v>
      </x:c>
      <x:c r="M69" s="13" t="str">
        <x:v>https://campusdirectory.ucsc.edu/cd_detail?uid=jmshaikh</x:v>
      </x:c>
      <x:c r="N69" s="13" t="str">
        <x:v>https://humanities.ucsc.edu/people/</x:v>
      </x:c>
      <x:c r="O69" s="13" t="str">
        <x:v>https://campusdirectory.ucsc.edu/cd_detail?uid=jmshaikh</x:v>
      </x:c>
      <x:c r="P69" s="3" t="str">
        <x:v>Research Interests; Summary of Expertise; Areas of Expertise; Biography, Education and Training; Selected Publications</x:v>
      </x:c>
      <x:c r="Q69" s="3" t="str"/>
      <x:c r="R69" s="3" t="str">
        <x:v>jmshaikh</x:v>
      </x:c>
      <x:c r="S69" s="3" t="str">
        <x:v>2026-10-20</x:v>
      </x:c>
      <x:c r="T69" s="3" t="str">
        <x:v>Yes</x:v>
      </x:c>
      <x:c r="U69" s="3" t="str">
        <x:v>Yes</x:v>
      </x:c>
      <x:c r="V69" s="3" t="str">
        <x:v>Research or creative-work information appears in the UCSC directory.</x:v>
      </x:c>
      <x:c r="W69" s="3" t="str">
        <x:v>Left-sympathetic</x:v>
      </x:c>
      <x:c r="X69" s="3" t="str">
        <x:v>Outcaste Bombay critiques caste exclusion within capitalist urban development, in conjunction with the stated Marxist and labor framework.</x:v>
      </x:c>
      <x:c r="Y69" s="3" t="str">
        <x:v>https://uwapress.uw.edu/book/9780295748498/outcaste-bombay/</x:v>
      </x:c>
      <x:c r="Z69" s="3" t="str">
        <x:v>Yes</x:v>
      </x:c>
      <x:c r="AA69" s="3" t="str">
        <x:v>Professor or teaching-professor series, including emeritus status. Membership category determined from public appointment titles.</x:v>
      </x:c>
      <x:c r="AB69" s="3" t="str">
        <x:v>https://campusdirectory.ucsc.edu/cd_detail?uid=jmshaikh</x:v>
      </x:c>
      <x:c r="AC69" s="13" t="str">
        <x:v>https://campusdirectory.ucsc.edu/cd_detail?uid=jmshaikh</x:v>
      </x:c>
    </x:row>
    <x:row r="70" ht="82" customHeight="1">
      <x:c r="A70" s="3" t="str">
        <x:v>Elaine A Sullivan</x:v>
      </x:c>
      <x:c r="B70" s="3" t="str">
        <x:v>Associate</x:v>
      </x:c>
      <x:c r="C70" s="3" t="str">
        <x:v>History</x:v>
      </x:c>
      <x:c r="D70" s="3" t="str">
        <x:v>Egyptian ritual landscapes and temples, digital archaeology, women, and gender.</x:v>
      </x:c>
      <x:c r="E70" s="12" t="str">
        <x:v>Yes</x:v>
      </x:c>
      <x:c r="F70" s="3" t="str">
        <x:v>Current professoriate</x:v>
      </x:c>
      <x:c r="G70" s="3" t="str">
        <x:v>Associate Professor</x:v>
      </x:c>
      <x:c r="H70" s="3" t="str">
        <x:v>History Department</x:v>
      </x:c>
      <x:c r="I70" s="3" t="str">
        <x:v>History</x:v>
      </x:c>
      <x:c r="J70" s="3" t="str">
        <x:v>Women and gender are explicitly listed research interests.</x:v>
      </x:c>
      <x:c r="K70" s="3" t="str">
        <x:v>Reviewed description/publication</x:v>
      </x:c>
      <x:c r="L70" s="13" t="str">
        <x:v>https://campusdirectory.ucsc.edu/cd_detail?uid=easulliv</x:v>
      </x:c>
      <x:c r="M70" s="13" t="str">
        <x:v>https://campusdirectory.ucsc.edu/cd_detail?uid=easulliv</x:v>
      </x:c>
      <x:c r="N70" s="13" t="str">
        <x:v>https://humanities.ucsc.edu/people/</x:v>
      </x:c>
      <x:c r="O70" s="13" t="str">
        <x:v>https://campusdirectory.ucsc.edu/cd_detail?uid=easulliv</x:v>
      </x:c>
      <x:c r="P70" s="3" t="str">
        <x:v>Research Interests; Areas of Expertise; Biography, Education and Training; Selected Publications</x:v>
      </x:c>
      <x:c r="Q70" s="3" t="str"/>
      <x:c r="R70" s="3" t="str">
        <x:v>easulliv</x:v>
      </x:c>
      <x:c r="S70" s="3" t="str">
        <x:v>2026-10-20</x:v>
      </x:c>
      <x:c r="T70" s="3" t="str">
        <x:v>Yes</x:v>
      </x:c>
      <x:c r="U70" s="3" t="str">
        <x:v>Yes</x:v>
      </x:c>
      <x:c r="V70" s="3" t="str">
        <x:v>Research or creative-work information appears in the UCSC directory.</x:v>
      </x:c>
      <x:c r="W70" s="3" t="str">
        <x:v>Not established</x:v>
      </x:c>
      <x:c r="X70" s="3" t="str">
        <x:v>Constructing the Sacred: The work reconstructs visibility, ritual landscapes, and royal authority at Saqqara. Its explanation of ancient political and religious authority does not establish a contemporary ideological sympathy.</x:v>
      </x:c>
      <x:c r="Y70" s="3" t="str">
        <x:v>https://constructingthesacred.org/</x:v>
      </x:c>
      <x:c r="Z70" s="3" t="str">
        <x:v>Yes</x:v>
      </x:c>
      <x:c r="AA70" s="3" t="str">
        <x:v>Professor or teaching-professor series, including emeritus status. Membership category determined from public appointment titles.</x:v>
      </x:c>
      <x:c r="AB70" s="3" t="str">
        <x:v>https://campusdirectory.ucsc.edu/cd_detail?uid=easulliv</x:v>
      </x:c>
      <x:c r="AC70" s="13" t="str">
        <x:v>https://campusdirectory.ucsc.edu/cd_detail?uid=easulliv</x:v>
      </x:c>
    </x:row>
    <x:row r="71" ht="82" customHeight="1">
      <x:c r="A71" s="3" t="str">
        <x:v>David G Sweet</x:v>
      </x:c>
      <x:c r="B71" s="3" t="str">
        <x:v>Full</x:v>
      </x:c>
      <x:c r="C71" s="3" t="str">
        <x:v>History</x:v>
      </x:c>
      <x:c r="D71" s="3" t="str">
        <x:v>Colonial American history, slavery, Indigenous resistance, race, class, and ordinary lives under colonial rule.</x:v>
      </x:c>
      <x:c r="E71" s="12" t="str">
        <x:v>Yes</x:v>
      </x:c>
      <x:c r="F71" s="3" t="str">
        <x:v>Emeritus</x:v>
      </x:c>
      <x:c r="G71" s="3" t="str">
        <x:v>Professor Emeritus</x:v>
      </x:c>
      <x:c r="H71" s="3" t="str">
        <x:v>History Department</x:v>
      </x:c>
      <x:c r="I71" s="3" t="str">
        <x:v>History</x:v>
      </x:c>
      <x:c r="J71" s="3" t="str">
        <x:v>Struggle and Survival in Colonial America examines colonial social hierarchies and resistance.</x:v>
      </x:c>
      <x:c r="K71" s="3" t="str">
        <x:v>Reviewed description/publication</x:v>
      </x:c>
      <x:c r="L71" s="13" t="str">
        <x:v>https://www.jstor.org/stable/jj.8501358</x:v>
      </x:c>
      <x:c r="M71" s="13" t="str">
        <x:v>https://campusdirectory.ucsc.edu/cd_detail?uid=dgsweet</x:v>
      </x:c>
      <x:c r="N71" s="13" t="str">
        <x:v>https://humanities.ucsc.edu/people/</x:v>
      </x:c>
      <x:c r="O71" s="13" t="str">
        <x:v>https://campusdirectory.ucsc.edu/cd_detail?uid=dgsweet</x:v>
      </x:c>
      <x:c r="P71" s="3" t="str">
        <x:v>Supplementary research source</x:v>
      </x:c>
      <x:c r="Q71" s="3" t="str">
        <x:v>Roster-listed emeritus; inclusion does not imply current teaching or employment.</x:v>
      </x:c>
      <x:c r="R71" s="3" t="str">
        <x:v>dgsweet</x:v>
      </x:c>
      <x:c r="S71" s="3" t="str">
        <x:v>2026-10-20</x:v>
      </x:c>
      <x:c r="T71" s="3" t="str">
        <x:v>Yes</x:v>
      </x:c>
      <x:c r="U71" s="3" t="str">
        <x:v>No</x:v>
      </x:c>
      <x:c r="V71" s="3" t="str">
        <x:v>Research found in a supplementary public source.</x:v>
      </x:c>
      <x:c r="W71" s="3" t="str">
        <x:v>Left-sympathetic</x:v>
      </x:c>
      <x:c r="X71" s="3" t="str">
        <x:v>Struggle and Survival in Colonial America: The collection adopts a history-from-below approach that foregrounds collective struggle and individual defiance by subordinated Indigenous people, enslaved people, and women. Coded as sympathetic recovery of resistance to colonial social hierarchy.</x:v>
      </x:c>
      <x:c r="Y71" s="3" t="str">
        <x:v>https://www.ucpress.edu/books/struggle-and-survival-in-colonial-america/paper</x:v>
      </x:c>
      <x:c r="Z71" s="3" t="str">
        <x:v>Yes</x:v>
      </x:c>
      <x:c r="AA71" s="3" t="str">
        <x:v>Professor or teaching-professor series, including emeritus status. Membership category determined from public appointment titles.</x:v>
      </x:c>
      <x:c r="AB71" s="3" t="str">
        <x:v>https://campusdirectory.ucsc.edu/cd_detail?uid=dgsweet</x:v>
      </x:c>
      <x:c r="AC71" s="13" t="str"/>
    </x:row>
    <x:row r="72" ht="82" customHeight="1">
      <x:c r="A72" s="3" t="str">
        <x:v>Bruce A Thompson</x:v>
      </x:c>
      <x:c r="B72" s="3" t="str">
        <x:v>Lecturer</x:v>
      </x:c>
      <x:c r="C72" s="3" t="str">
        <x:v>History</x:v>
      </x:c>
      <x:c r="D72" s="3" t="str">
        <x:v>European and Jewish history, antisemitism, diplomacy, international relations, politics, and war.</x:v>
      </x:c>
      <x:c r="E72" s="12" t="str">
        <x:v>Yes</x:v>
      </x:c>
      <x:c r="F72" s="3" t="str">
        <x:v>Lecturer</x:v>
      </x:c>
      <x:c r="G72" s="3" t="str">
        <x:v>Jewish Studies Academic Advising CoordinatorContinuing Lecturer</x:v>
      </x:c>
      <x:c r="H72" s="3" t="str">
        <x:v>History Department</x:v>
      </x:c>
      <x:c r="I72" s="3" t="str">
        <x:v>History</x:v>
      </x:c>
      <x:c r="J72" s="3" t="str">
        <x:v>The listed publications explicitly concern antisemitism, international relations, politics, and war.</x:v>
      </x:c>
      <x:c r="K72" s="3" t="str">
        <x:v>Reviewed description/publication</x:v>
      </x:c>
      <x:c r="L72" s="13" t="str">
        <x:v>https://campusdirectory.ucsc.edu/cd_detail?uid=brucet</x:v>
      </x:c>
      <x:c r="M72" s="13" t="str">
        <x:v>https://campusdirectory.ucsc.edu/cd_detail?uid=brucet</x:v>
      </x:c>
      <x:c r="N72" s="13" t="str">
        <x:v>https://history.ucsc.edu/people/</x:v>
      </x:c>
      <x:c r="O72" s="13" t="str">
        <x:v>https://campusdirectory.ucsc.edu/cd_detail?uid=brucet</x:v>
      </x:c>
      <x:c r="P72" s="3" t="str">
        <x:v>Research Interests; Summary of Expertise; Biography, Education and Training; Selected Publications</x:v>
      </x:c>
      <x:c r="Q72" s="3" t="str"/>
      <x:c r="R72" s="3" t="str">
        <x:v>brucet</x:v>
      </x:c>
      <x:c r="S72" s="3" t="str">
        <x:v>2026-10-20</x:v>
      </x:c>
      <x:c r="T72" s="3" t="str">
        <x:v>Yes</x:v>
      </x:c>
      <x:c r="U72" s="3" t="str">
        <x:v>Yes</x:v>
      </x:c>
      <x:c r="V72" s="3" t="str">
        <x:v>Research or creative-work information appears in the UCSC directory.</x:v>
      </x:c>
      <x:c r="W72" s="3" t="str">
        <x:v>Not established</x:v>
      </x:c>
      <x:c r="X72" s="3" t="str">
        <x:v>A Historian’s Diary, 1935–1980; Varieties of Antisemitism: The material documents editorial scholarship on German history and varied forms of antisemitism. Opposition to antisemitism and the editing of Craig’s diary do not, without a further directional argument, distinguish Left from Right.</x:v>
      </x:c>
      <x:c r="Y72" s="3" t="str">
        <x:v>https://historicalsociety.stanford.edu/historians-diary-1935-1980</x:v>
      </x:c>
      <x:c r="Z72" s="3" t="str">
        <x:v>No</x:v>
      </x:c>
      <x:c r="AA72" s="3" t="str">
        <x:v>Non-Senate lecturer title; no security-of-employment or teaching-professor appointment documented. Exclusion does not imply part-time employment.</x:v>
      </x:c>
      <x:c r="AB72" s="3" t="str">
        <x:v>https://campusdirectory.ucsc.edu/cd_detail?uid=brucet</x:v>
      </x:c>
      <x:c r="AC72" s="13" t="str">
        <x:v>https://campusdirectory.ucsc.edu/cd_detail?uid=brucet</x:v>
      </x:c>
    </x:row>
    <x:row r="73" ht="82" customHeight="1">
      <x:c r="A73" s="3" t="str">
        <x:v>Mark Traugott</x:v>
      </x:c>
      <x:c r="B73" s="3" t="str">
        <x:v>Full</x:v>
      </x:c>
      <x:c r="C73" s="3" t="str">
        <x:v>History</x:v>
      </x:c>
      <x:c r="D73" s="3" t="str">
        <x:v>French revolutions, nineteenth-century labor, social and economic history, and social movements.</x:v>
      </x:c>
      <x:c r="E73" s="12" t="str">
        <x:v>Yes</x:v>
      </x:c>
      <x:c r="F73" s="3" t="str">
        <x:v>Emeritus</x:v>
      </x:c>
      <x:c r="G73" s="3" t="str">
        <x:v>Professor Emeritus</x:v>
      </x:c>
      <x:c r="H73" s="3" t="str">
        <x:v>History Department</x:v>
      </x:c>
      <x:c r="I73" s="3" t="str">
        <x:v>History</x:v>
      </x:c>
      <x:c r="J73" s="3" t="str">
        <x:v>Revolutions, working-class history, and social movements are explicit interests.</x:v>
      </x:c>
      <x:c r="K73" s="3" t="str">
        <x:v>Reviewed description/publication</x:v>
      </x:c>
      <x:c r="L73" s="13" t="str">
        <x:v>https://campusdirectory.ucsc.edu/cd_detail?uid=traugott</x:v>
      </x:c>
      <x:c r="M73" s="13" t="str">
        <x:v>https://campusdirectory.ucsc.edu/cd_detail?uid=traugott</x:v>
      </x:c>
      <x:c r="N73" s="13" t="str">
        <x:v>https://humanities.ucsc.edu/people/</x:v>
      </x:c>
      <x:c r="O73" s="13" t="str">
        <x:v>https://campusdirectory.ucsc.edu/cd_detail?uid=traugott</x:v>
      </x:c>
      <x:c r="P73" s="3" t="str">
        <x:v>Research Interests; Biography, Education and Training; Selected Publications</x:v>
      </x:c>
      <x:c r="Q73" s="3" t="str">
        <x:v>Roster-listed emeritus; inclusion does not imply current teaching or employment.</x:v>
      </x:c>
      <x:c r="R73" s="3" t="str">
        <x:v>traugott</x:v>
      </x:c>
      <x:c r="S73" s="3" t="str">
        <x:v>2026-10-20</x:v>
      </x:c>
      <x:c r="T73" s="3" t="str">
        <x:v>Yes</x:v>
      </x:c>
      <x:c r="U73" s="3" t="str">
        <x:v>Yes</x:v>
      </x:c>
      <x:c r="V73" s="3" t="str">
        <x:v>Research or creative-work information appears in the UCSC directory.</x:v>
      </x:c>
      <x:c r="W73" s="3" t="str">
        <x:v>Not established</x:v>
      </x:c>
      <x:c r="X73" s="3" t="str">
        <x:v>The Insurgent Barricade: The reviewed chapters explain the origin and spread of barricade practices and collective action. They establish a history of political conflict, but studying insurgency and working-class participation is insufficient to establish endorsement of an insurgent ideology.</x:v>
      </x:c>
      <x:c r="Y73" s="3" t="str">
        <x:v>https://doi.org/10.1525/california/9780520266322.001.0001</x:v>
      </x:c>
      <x:c r="Z73" s="3" t="str">
        <x:v>Yes</x:v>
      </x:c>
      <x:c r="AA73" s="3" t="str">
        <x:v>Professor or teaching-professor series, including emeritus status. Membership category determined from public appointment titles.</x:v>
      </x:c>
      <x:c r="AB73" s="3" t="str">
        <x:v>https://campusdirectory.ucsc.edu/cd_detail?uid=traugott</x:v>
      </x:c>
      <x:c r="AC73" s="13" t="str">
        <x:v>https://campusdirectory.ucsc.edu/cd_detail?uid=traugott</x:v>
      </x:c>
    </x:row>
    <x:row r="74" ht="82" customHeight="1">
      <x:c r="A74" s="3" t="str">
        <x:v>Marilyn J Westerkamp</x:v>
      </x:c>
      <x:c r="B74" s="3" t="str">
        <x:v>Full</x:v>
      </x:c>
      <x:c r="C74" s="3" t="str">
        <x:v>History</x:v>
      </x:c>
      <x:c r="D74" s="3" t="str">
        <x:v>Early American and Atlantic religion, colonial history, women, gender, and Puritan patriarchy.</x:v>
      </x:c>
      <x:c r="E74" s="12" t="str">
        <x:v>Yes</x:v>
      </x:c>
      <x:c r="F74" s="3" t="str">
        <x:v>Emeritus</x:v>
      </x:c>
      <x:c r="G74" s="3" t="str">
        <x:v>Professor</x:v>
      </x:c>
      <x:c r="H74" s="3" t="str">
        <x:v>History Department</x:v>
      </x:c>
      <x:c r="I74" s="3" t="str">
        <x:v>History</x:v>
      </x:c>
      <x:c r="J74" s="3" t="str">
        <x:v>Explicit colonialism, women's history, gender, and patriarchy.</x:v>
      </x:c>
      <x:c r="K74" s="3" t="str">
        <x:v>Reviewed description/publication</x:v>
      </x:c>
      <x:c r="L74" s="13" t="str">
        <x:v>https://campusdirectory.ucsc.edu/cd_detail?uid=mjw</x:v>
      </x:c>
      <x:c r="M74" s="13" t="str">
        <x:v>https://campusdirectory.ucsc.edu/cd_detail?uid=mjw</x:v>
      </x:c>
      <x:c r="N74" s="13" t="str">
        <x:v>https://humanities.ucsc.edu/people/</x:v>
      </x:c>
      <x:c r="O74" s="13" t="str">
        <x:v>https://campusdirectory.ucsc.edu/cd_detail?uid=mjw</x:v>
      </x:c>
      <x:c r="P74" s="3" t="str">
        <x:v>Research Interests; Areas of Expertise; Biography, Education and Training; Selected Publications</x:v>
      </x:c>
      <x:c r="Q74" s="3" t="str">
        <x:v>Roster-listed emeritus; inclusion does not imply current teaching or employment.</x:v>
      </x:c>
      <x:c r="R74" s="3" t="str">
        <x:v>mjw</x:v>
      </x:c>
      <x:c r="S74" s="3" t="str">
        <x:v>2026-10-20</x:v>
      </x:c>
      <x:c r="T74" s="3" t="str">
        <x:v>Yes</x:v>
      </x:c>
      <x:c r="U74" s="3" t="str">
        <x:v>Yes</x:v>
      </x:c>
      <x:c r="V74" s="3" t="str">
        <x:v>Research or creative-work information appears in the UCSC directory.</x:v>
      </x:c>
      <x:c r="W74" s="3" t="str">
        <x:v>Left-sympathetic</x:v>
      </x:c>
      <x:c r="X74" s="3" t="str">
        <x:v>The Passion of Anne Hutchinson: The book centers Hutchinson’s spiritual agency and the constraints imposed by Puritan patriarchy, rather than relegating her to male theological disputes. Coded as an interpretive feminist history of gendered authority.</x:v>
      </x:c>
      <x:c r="Y74" s="3" t="str">
        <x:v>https://academic.oup.com/book/39279</x:v>
      </x:c>
      <x:c r="Z74" s="3" t="str">
        <x:v>Yes</x:v>
      </x:c>
      <x:c r="AA74" s="3" t="str">
        <x:v>Professor or teaching-professor series, including emeritus status. Membership category determined from public appointment titles.</x:v>
      </x:c>
      <x:c r="AB74" s="3" t="str">
        <x:v>https://campusdirectory.ucsc.edu/cd_detail?uid=mjw</x:v>
      </x:c>
      <x:c r="AC74" s="13" t="str">
        <x:v>https://campusdirectory.ucsc.edu/cd_detail?uid=mjw</x:v>
      </x:c>
    </x:row>
    <x:row r="75" ht="82" customHeight="1">
      <x:c r="A75" s="3" t="str">
        <x:v>Alice Yang</x:v>
      </x:c>
      <x:c r="B75" s="3" t="str">
        <x:v>Full</x:v>
      </x:c>
      <x:c r="C75" s="3" t="str">
        <x:v>History</x:v>
      </x:c>
      <x:c r="D75" s="3" t="str">
        <x:v>Asian American history, war memory, race, gender, civil rights, redress, and reparations.</x:v>
      </x:c>
      <x:c r="E75" s="12" t="str">
        <x:v>Yes</x:v>
      </x:c>
      <x:c r="F75" s="3" t="str">
        <x:v>Current professoriate</x:v>
      </x:c>
      <x:c r="G75" s="3" t="str">
        <x:v>Professor, History DepartmentProfessor of Critical Race and Ethnic StudiesCo-Director of the Center for the Study of Pacific War Memories</x:v>
      </x:c>
      <x:c r="H75" s="3" t="str">
        <x:v>History Department</x:v>
      </x:c>
      <x:c r="I75" s="3" t="str">
        <x:v>Critical Race and Ethnic Studies; History</x:v>
      </x:c>
      <x:c r="J75" s="3" t="str">
        <x:v>Explicit protest, human rights, race, and reparations.</x:v>
      </x:c>
      <x:c r="K75" s="3" t="str">
        <x:v>Reviewed description/publication</x:v>
      </x:c>
      <x:c r="L75" s="13" t="str">
        <x:v>https://campusdirectory.ucsc.edu/cd_detail?uid=ayang</x:v>
      </x:c>
      <x:c r="M75" s="13" t="str">
        <x:v>https://campusdirectory.ucsc.edu/cd_detail?uid=ayang</x:v>
      </x:c>
      <x:c r="N75" s="13" t="str">
        <x:v>https://humanities.ucsc.edu/people/</x:v>
      </x:c>
      <x:c r="O75" s="13" t="str">
        <x:v>https://campusdirectory.ucsc.edu/cd_detail?uid=ayang</x:v>
      </x:c>
      <x:c r="P75" s="3" t="str">
        <x:v>Research Interests; Summary of Expertise; Areas of Expertise; Biography, Education and Training; Selected Publications</x:v>
      </x:c>
      <x:c r="Q75" s="3" t="str"/>
      <x:c r="R75" s="3" t="str">
        <x:v>ayang</x:v>
      </x:c>
      <x:c r="S75" s="3" t="str">
        <x:v>2026-10-20</x:v>
      </x:c>
      <x:c r="T75" s="3" t="str">
        <x:v>Yes</x:v>
      </x:c>
      <x:c r="U75" s="3" t="str">
        <x:v>Yes</x:v>
      </x:c>
      <x:c r="V75" s="3" t="str">
        <x:v>Research or creative-work information appears in the UCSC directory.</x:v>
      </x:c>
      <x:c r="W75" s="3" t="str">
        <x:v>Left-sympathetic</x:v>
      </x:c>
      <x:c r="X75" s="3" t="str">
        <x:v>Historical Memories of the Japanese American Internment and the Struggle for Redress; Never Again Is Now: The research links memory of incarceration to redress, multiracial activism, feminist empowerment, and continuing opposition to mass incarceration. The public-history project extends the historical argument into a contemporary civil-rights frame.</x:v>
      </x:c>
      <x:c r="Y75" s="3" t="str">
        <x:v>https://cspwm.ucsc.edu/people/</x:v>
      </x:c>
      <x:c r="Z75" s="3" t="str">
        <x:v>Yes</x:v>
      </x:c>
      <x:c r="AA75" s="3" t="str">
        <x:v>Professor or teaching-professor series, including emeritus status. Membership category determined from public appointment titles.</x:v>
      </x:c>
      <x:c r="AB75" s="3" t="str">
        <x:v>https://campusdirectory.ucsc.edu/cd_detail?uid=ayang</x:v>
      </x:c>
      <x:c r="AC75" s="13" t="str">
        <x:v>https://campusdirectory.ucsc.edu/cd_detail?uid=ayang</x:v>
      </x:c>
    </x:row>
    <x:row r="76" ht="82" customHeight="1">
      <x:c r="A76" s="3" t="str">
        <x:v>Karen Barad</x:v>
      </x:c>
      <x:c r="B76" s="3" t="str">
        <x:v>Full</x:v>
      </x:c>
      <x:c r="C76" s="3" t="str">
        <x:v>History of Consciousness</x:v>
      </x:c>
      <x:c r="D76" s="3" t="str">
        <x:v>Science and justice, nuclear studies, multispecies studies, physics, ethics, and politics.</x:v>
      </x:c>
      <x:c r="E76" s="12" t="str">
        <x:v>Yes</x:v>
      </x:c>
      <x:c r="F76" s="3" t="str">
        <x:v>Emeritus</x:v>
      </x:c>
      <x:c r="G76" s="3" t="str">
        <x:v>Distinguished Research Professor</x:v>
      </x:c>
      <x:c r="H76" s="3" t="str">
        <x:v>History of Consciousness Department</x:v>
      </x:c>
      <x:c r="I76" s="3" t="str">
        <x:v>History of Consciousness</x:v>
      </x:c>
      <x:c r="J76" s="3" t="str">
        <x:v>Politics and science and justice are explicit research interests.</x:v>
      </x:c>
      <x:c r="K76" s="3" t="str">
        <x:v>Reviewed description/publication</x:v>
      </x:c>
      <x:c r="L76" s="13" t="str">
        <x:v>https://campusdirectory.ucsc.edu/cd_detail?uid=kbarad</x:v>
      </x:c>
      <x:c r="M76" s="13" t="str">
        <x:v>https://campusdirectory.ucsc.edu/cd_detail?uid=kbarad</x:v>
      </x:c>
      <x:c r="N76" s="13" t="str">
        <x:v>https://humanities.ucsc.edu/people/</x:v>
      </x:c>
      <x:c r="O76" s="13" t="str">
        <x:v>https://campusdirectory.ucsc.edu/cd_detail?uid=kbarad</x:v>
      </x:c>
      <x:c r="P76" s="3" t="str">
        <x:v>Research Interests; Biography, Education and Training; Selected Publications</x:v>
      </x:c>
      <x:c r="Q76" s="3" t="str">
        <x:v>Division emeriti listing retained although department lists regular faculty and directory says Distinguished Research Professor. Roster-listed emeritus; inclusion does not imply current teaching or employment.</x:v>
      </x:c>
      <x:c r="R76" s="3" t="str">
        <x:v>kbarad</x:v>
      </x:c>
      <x:c r="S76" s="3" t="str">
        <x:v>2026-10-20</x:v>
      </x:c>
      <x:c r="T76" s="3" t="str">
        <x:v>Yes</x:v>
      </x:c>
      <x:c r="U76" s="3" t="str">
        <x:v>Yes</x:v>
      </x:c>
      <x:c r="V76" s="3" t="str">
        <x:v>Research or creative-work information appears in the UCSC directory.</x:v>
      </x:c>
      <x:c r="W76" s="3" t="str">
        <x:v>Left-sympathetic</x:v>
      </x:c>
      <x:c r="X76" s="3" t="str">
        <x:v>The scholarship connects feminist science theory with critiques of nuclear colonialism and an explicit concern for justice.</x:v>
      </x:c>
      <x:c r="Y76" s="3" t="str">
        <x:v>https://campusdirectory.ucsc.edu/cd_detail?uid=kbarad</x:v>
      </x:c>
      <x:c r="Z76" s="3" t="str">
        <x:v>Yes</x:v>
      </x:c>
      <x:c r="AA76" s="3" t="str">
        <x:v>Professor or teaching-professor series, including emeritus status. Membership category determined from public appointment titles.</x:v>
      </x:c>
      <x:c r="AB76" s="3" t="str">
        <x:v>https://campusdirectory.ucsc.edu/cd_detail?uid=kbarad</x:v>
      </x:c>
      <x:c r="AC76" s="13" t="str">
        <x:v>https://campusdirectory.ucsc.edu/cd_detail?uid=kbarad</x:v>
      </x:c>
    </x:row>
    <x:row r="77" ht="82" customHeight="1">
      <x:c r="A77" s="3" t="str">
        <x:v>Banu Bargu</x:v>
      </x:c>
      <x:c r="B77" s="3" t="str">
        <x:v>Full</x:v>
      </x:c>
      <x:c r="C77" s="3" t="str">
        <x:v>History of Consciousness</x:v>
      </x:c>
      <x:c r="D77" s="3" t="str">
        <x:v>Political theory of bodies, violence, resistance, prisons, democracy, and labor.</x:v>
      </x:c>
      <x:c r="E77" s="12" t="str">
        <x:v>Yes</x:v>
      </x:c>
      <x:c r="F77" s="3" t="str">
        <x:v>Current professoriate</x:v>
      </x:c>
      <x:c r="G77" s="3" t="str">
        <x:v>Professor</x:v>
      </x:c>
      <x:c r="H77" s="3" t="str">
        <x:v>History of Consciousness Department</x:v>
      </x:c>
      <x:c r="I77" s="3" t="str">
        <x:v>History of Consciousness</x:v>
      </x:c>
      <x:c r="J77" s="3" t="str">
        <x:v>The biography explicitly identifies political theory and questions of power and resistance.</x:v>
      </x:c>
      <x:c r="K77" s="3" t="str">
        <x:v>Reviewed description/publication</x:v>
      </x:c>
      <x:c r="L77" s="13" t="str">
        <x:v>https://campusdirectory.ucsc.edu/cd_detail?uid=bbargu</x:v>
      </x:c>
      <x:c r="M77" s="13" t="str">
        <x:v>https://campusdirectory.ucsc.edu/cd_detail?uid=bbargu</x:v>
      </x:c>
      <x:c r="N77" s="13" t="str">
        <x:v>https://humanities.ucsc.edu/people/</x:v>
      </x:c>
      <x:c r="O77" s="13" t="str">
        <x:v>https://campusdirectory.ucsc.edu/cd_detail?uid=bbargu</x:v>
      </x:c>
      <x:c r="P77" s="3" t="str">
        <x:v>Biography, Education and Training; Selected Publications</x:v>
      </x:c>
      <x:c r="Q77" s="3" t="str"/>
      <x:c r="R77" s="3" t="str">
        <x:v>bbargu</x:v>
      </x:c>
      <x:c r="S77" s="3" t="str">
        <x:v>2026-10-20</x:v>
      </x:c>
      <x:c r="T77" s="3" t="str">
        <x:v>Yes</x:v>
      </x:c>
      <x:c r="U77" s="3" t="str">
        <x:v>Yes</x:v>
      </x:c>
      <x:c r="V77" s="3" t="str">
        <x:v>Research or creative-work information appears in the UCSC directory.</x:v>
      </x:c>
      <x:c r="W77" s="3" t="str">
        <x:v>Left-sympathetic</x:v>
      </x:c>
      <x:c r="X77" s="3" t="str">
        <x:v>Disembodiment develops global critical theory from the standpoint of oppressed bodies and radical refusal.</x:v>
      </x:c>
      <x:c r="Y77" s="3" t="str">
        <x:v>https://academic.oup.com/book/58139</x:v>
      </x:c>
      <x:c r="Z77" s="3" t="str">
        <x:v>Yes</x:v>
      </x:c>
      <x:c r="AA77" s="3" t="str">
        <x:v>Professor or teaching-professor series, including emeritus status. Membership category determined from public appointment titles.</x:v>
      </x:c>
      <x:c r="AB77" s="3" t="str">
        <x:v>https://campusdirectory.ucsc.edu/cd_detail?uid=bbargu</x:v>
      </x:c>
      <x:c r="AC77" s="13" t="str"/>
    </x:row>
    <x:row r="78" ht="82" customHeight="1">
      <x:c r="A78" s="3" t="str">
        <x:v>María Puig de la Bellacasa</x:v>
      </x:c>
      <x:c r="B78" s="3" t="str">
        <x:v>Full</x:v>
      </x:c>
      <x:c r="C78" s="3" t="str">
        <x:v>History of Consciousness</x:v>
      </x:c>
      <x:c r="D78" s="3" t="str">
        <x:v>Feminist science studies, care, environmental humanities, human-soil relations, and decolonial ecologies.</x:v>
      </x:c>
      <x:c r="E78" s="12" t="str">
        <x:v>Yes</x:v>
      </x:c>
      <x:c r="F78" s="3" t="str">
        <x:v>Current professoriate</x:v>
      </x:c>
      <x:c r="G78" s="3" t="str">
        <x:v>Professor</x:v>
      </x:c>
      <x:c r="H78" s="3" t="str">
        <x:v>History of Consciousness Department</x:v>
      </x:c>
      <x:c r="I78" s="3" t="str">
        <x:v>History of Consciousness</x:v>
      </x:c>
      <x:c r="J78" s="3" t="str">
        <x:v>Explicit feminist theory, ecofeminism, and decolonial thought.</x:v>
      </x:c>
      <x:c r="K78" s="3" t="str">
        <x:v>Reviewed description/publication</x:v>
      </x:c>
      <x:c r="L78" s="13" t="str">
        <x:v>https://campusdirectory.ucsc.edu/cd_detail?uid=mpuigdel</x:v>
      </x:c>
      <x:c r="M78" s="13" t="str">
        <x:v>https://campusdirectory.ucsc.edu/cd_detail?uid=mpuigdel</x:v>
      </x:c>
      <x:c r="N78" s="13" t="str">
        <x:v>https://humanities.ucsc.edu/people/</x:v>
      </x:c>
      <x:c r="O78" s="13" t="str">
        <x:v>https://campusdirectory.ucsc.edu/cd_detail?uid=mpuigdel</x:v>
      </x:c>
      <x:c r="P78" s="3" t="str">
        <x:v>Research Interests; Summary of Expertise; Biography, Education and Training; Selected Publications</x:v>
      </x:c>
      <x:c r="Q78" s="3" t="str"/>
      <x:c r="R78" s="3" t="str">
        <x:v>mpuigdel</x:v>
      </x:c>
      <x:c r="S78" s="3" t="str">
        <x:v>2026-10-20</x:v>
      </x:c>
      <x:c r="T78" s="3" t="str">
        <x:v>Yes</x:v>
      </x:c>
      <x:c r="U78" s="3" t="str">
        <x:v>Yes</x:v>
      </x:c>
      <x:c r="V78" s="3" t="str">
        <x:v>Research or creative-work information appears in the UCSC directory.</x:v>
      </x:c>
      <x:c r="W78" s="3" t="str">
        <x:v>Left-sympathetic</x:v>
      </x:c>
      <x:c r="X78" s="3" t="str">
        <x:v>The research explicitly applies feminist materialism, ecofeminism, care, decolonial ecology, and ecological reparation.</x:v>
      </x:c>
      <x:c r="Y78" s="3" t="str">
        <x:v>https://campusdirectory.ucsc.edu/cd_detail?uid=mpuigdel</x:v>
      </x:c>
      <x:c r="Z78" s="3" t="str">
        <x:v>Yes</x:v>
      </x:c>
      <x:c r="AA78" s="3" t="str">
        <x:v>Professor or teaching-professor series, including emeritus status. Membership category determined from public appointment titles.</x:v>
      </x:c>
      <x:c r="AB78" s="3" t="str">
        <x:v>https://campusdirectory.ucsc.edu/cd_detail?uid=mpuigdel</x:v>
      </x:c>
      <x:c r="AC78" s="13" t="str">
        <x:v>https://campusdirectory.ucsc.edu/cd_detail?uid=mpuigdel</x:v>
      </x:c>
    </x:row>
    <x:row r="79" ht="82" customHeight="1">
      <x:c r="A79" s="3" t="str">
        <x:v>Victor Burgin</x:v>
      </x:c>
      <x:c r="B79" s="3" t="str">
        <x:v>Full</x:v>
      </x:c>
      <x:c r="C79" s="3" t="str">
        <x:v>History of Consciousness</x:v>
      </x:c>
      <x:c r="D79" s="3" t="str">
        <x:v>Conceptual art, photography, film theory, and the politics of representation.</x:v>
      </x:c>
      <x:c r="E79" s="12" t="str">
        <x:v>Yes</x:v>
      </x:c>
      <x:c r="F79" s="3" t="str">
        <x:v>Emeritus</x:v>
      </x:c>
      <x:c r="G79" s="3" t="str">
        <x:v>Professor Emeritus</x:v>
      </x:c>
      <x:c r="H79" s="3" t="str">
        <x:v>History of Consciousness Department</x:v>
      </x:c>
      <x:c r="I79" s="3" t="str">
        <x:v>History of Consciousness</x:v>
      </x:c>
      <x:c r="J79" s="3" t="str">
        <x:v>The artist explicitly describes his work as political in an interview about representation.</x:v>
      </x:c>
      <x:c r="K79" s="3" t="str">
        <x:v>Reviewed description/publication</x:v>
      </x:c>
      <x:c r="L79" s="13" t="str">
        <x:v>https://1000wordsmag.com/victor-burgin/</x:v>
      </x:c>
      <x:c r="M79" s="13" t="str">
        <x:v>https://campusdirectory.ucsc.edu/cd_detail?uid=burgin</x:v>
      </x:c>
      <x:c r="N79" s="13" t="str">
        <x:v>https://humanities.ucsc.edu/people/</x:v>
      </x:c>
      <x:c r="O79" s="13" t="str">
        <x:v>https://campusdirectory.ucsc.edu/cd_detail?uid=burgin</x:v>
      </x:c>
      <x:c r="P79" s="3" t="str">
        <x:v>Supplementary research source</x:v>
      </x:c>
      <x:c r="Q79" s="3" t="str">
        <x:v>Roster-listed emeritus; inclusion does not imply current teaching or employment.</x:v>
      </x:c>
      <x:c r="R79" s="3" t="str">
        <x:v>burgin</x:v>
      </x:c>
      <x:c r="S79" s="3" t="str">
        <x:v>2026-10-20</x:v>
      </x:c>
      <x:c r="T79" s="3" t="str">
        <x:v>Yes</x:v>
      </x:c>
      <x:c r="U79" s="3" t="str">
        <x:v>No</x:v>
      </x:c>
      <x:c r="V79" s="3" t="str">
        <x:v>Research found in a supplementary public source.</x:v>
      </x:c>
      <x:c r="W79" s="3" t="str">
        <x:v>Left-sympathetic</x:v>
      </x:c>
      <x:c r="X79" s="3" t="str">
        <x:v>The research interview explains artworks criticizing wealth concentration and the destruction of public architecture for private profit, situated in a socialist political context.</x:v>
      </x:c>
      <x:c r="Y79" s="3" t="str">
        <x:v>https://1000wordsmag.com/victor-burgin/</x:v>
      </x:c>
      <x:c r="Z79" s="3" t="str">
        <x:v>Yes</x:v>
      </x:c>
      <x:c r="AA79" s="3" t="str">
        <x:v>Professor or teaching-professor series, including emeritus status. Membership category determined from public appointment titles.</x:v>
      </x:c>
      <x:c r="AB79" s="3" t="str">
        <x:v>https://campusdirectory.ucsc.edu/cd_detail?uid=burgin</x:v>
      </x:c>
      <x:c r="AC79" s="13" t="str"/>
    </x:row>
    <x:row r="80" ht="82" customHeight="1">
      <x:c r="A80" s="3" t="str">
        <x:v>James T Clifford</x:v>
      </x:c>
      <x:c r="B80" s="3" t="str">
        <x:v>Full</x:v>
      </x:c>
      <x:c r="C80" s="3" t="str">
        <x:v>History of Consciousness</x:v>
      </x:c>
      <x:c r="D80" s="3" t="str">
        <x:v>Anthropology, Indigenous cultural revival, colonialism, cultural representation, and changing global power.</x:v>
      </x:c>
      <x:c r="E80" s="12" t="str">
        <x:v>Yes</x:v>
      </x:c>
      <x:c r="F80" s="3" t="str">
        <x:v>Emeritus</x:v>
      </x:c>
      <x:c r="G80" s="3" t="str">
        <x:v>Distinguished Professor Emeritus</x:v>
      </x:c>
      <x:c r="H80" s="3" t="str">
        <x:v>History of Consciousness Department</x:v>
      </x:c>
      <x:c r="I80" s="3" t="str">
        <x:v>History of Consciousness</x:v>
      </x:c>
      <x:c r="J80" s="3" t="str">
        <x:v>Returns explicitly situates Indigenous histories in colonial power relations and political and cultural shifts.</x:v>
      </x:c>
      <x:c r="K80" s="3" t="str">
        <x:v>Reviewed description/publication</x:v>
      </x:c>
      <x:c r="L80" s="13" t="str">
        <x:v>https://people.ucsc.edu/~jcliff/PUBS/Returns.pdf</x:v>
      </x:c>
      <x:c r="M80" s="13" t="str">
        <x:v>https://campusdirectory.ucsc.edu/cd_detail?uid=jcliff</x:v>
      </x:c>
      <x:c r="N80" s="13" t="str">
        <x:v>https://humanities.ucsc.edu/people/</x:v>
      </x:c>
      <x:c r="O80" s="13" t="str">
        <x:v>https://campusdirectory.ucsc.edu/cd_detail?uid=jcliff</x:v>
      </x:c>
      <x:c r="P80" s="3" t="str">
        <x:v>Supplementary research source</x:v>
      </x:c>
      <x:c r="Q80" s="3" t="str">
        <x:v>Roster-listed emeritus; inclusion does not imply current teaching or employment.</x:v>
      </x:c>
      <x:c r="R80" s="3" t="str">
        <x:v>jcliff</x:v>
      </x:c>
      <x:c r="S80" s="3" t="str">
        <x:v>2026-10-20</x:v>
      </x:c>
      <x:c r="T80" s="3" t="str">
        <x:v>Yes</x:v>
      </x:c>
      <x:c r="U80" s="3" t="str">
        <x:v>No</x:v>
      </x:c>
      <x:c r="V80" s="3" t="str">
        <x:v>Research found in a supplementary public source.</x:v>
      </x:c>
      <x:c r="W80" s="3" t="str">
        <x:v>Left-sympathetic</x:v>
      </x:c>
      <x:c r="X80" s="3" t="str">
        <x:v>Returns supports Indigenous cultural resurgence and challenges narratives of inevitable disappearance under colonial modernity.</x:v>
      </x:c>
      <x:c r="Y80" s="3" t="str">
        <x:v>https://people.ucsc.edu/~jcliff/PUBS/Returns.pdf</x:v>
      </x:c>
      <x:c r="Z80" s="3" t="str">
        <x:v>Yes</x:v>
      </x:c>
      <x:c r="AA80" s="3" t="str">
        <x:v>Professor or teaching-professor series, including emeritus status. Membership category determined from public appointment titles.</x:v>
      </x:c>
      <x:c r="AB80" s="3" t="str">
        <x:v>https://campusdirectory.ucsc.edu/cd_detail?uid=jcliff</x:v>
      </x:c>
      <x:c r="AC80" s="13" t="str"/>
    </x:row>
    <x:row r="81" ht="82" customHeight="1">
      <x:c r="A81" s="3" t="str">
        <x:v>Angela Y Davis</x:v>
      </x:c>
      <x:c r="B81" s="3" t="str">
        <x:v>Full</x:v>
      </x:c>
      <x:c r="C81" s="3" t="str">
        <x:v>History of Consciousness</x:v>
      </x:c>
      <x:c r="D81" s="3" t="str">
        <x:v>Feminism, African American studies, critical theory, social consciousness, and prisons and punishment.</x:v>
      </x:c>
      <x:c r="E81" s="12" t="str">
        <x:v>Yes</x:v>
      </x:c>
      <x:c r="F81" s="3" t="str">
        <x:v>Emeritus</x:v>
      </x:c>
      <x:c r="G81" s="3" t="str">
        <x:v>Distinguished Professor Emerita</x:v>
      </x:c>
      <x:c r="H81" s="3" t="str">
        <x:v>History of Consciousness Department</x:v>
      </x:c>
      <x:c r="I81" s="3" t="str">
        <x:v>History of Consciousness; Feminist Studies</x:v>
      </x:c>
      <x:c r="J81" s="3" t="str">
        <x:v>Explicit feminism, social consciousness, and the politics of incarceration.</x:v>
      </x:c>
      <x:c r="K81" s="3" t="str">
        <x:v>Reviewed description/publication</x:v>
      </x:c>
      <x:c r="L81" s="13" t="str">
        <x:v>https://campusdirectory.ucsc.edu/cd_detail?uid=aydavis</x:v>
      </x:c>
      <x:c r="M81" s="13" t="str">
        <x:v>https://campusdirectory.ucsc.edu/cd_detail?uid=aydavis</x:v>
      </x:c>
      <x:c r="N81" s="13" t="str">
        <x:v>https://humanities.ucsc.edu/people/</x:v>
      </x:c>
      <x:c r="O81" s="13" t="str">
        <x:v>https://campusdirectory.ucsc.edu/cd_detail?uid=aydavis</x:v>
      </x:c>
      <x:c r="P81" s="3" t="str">
        <x:v>Summary of Expertise; Biography, Education and Training</x:v>
      </x:c>
      <x:c r="Q81" s="3" t="str">
        <x:v>Roster-listed emeritus; inclusion does not imply current teaching or employment.</x:v>
      </x:c>
      <x:c r="R81" s="3" t="str">
        <x:v>aydavis</x:v>
      </x:c>
      <x:c r="S81" s="3" t="str">
        <x:v>2026-10-20</x:v>
      </x:c>
      <x:c r="T81" s="3" t="str">
        <x:v>Yes</x:v>
      </x:c>
      <x:c r="U81" s="3" t="str">
        <x:v>Yes</x:v>
      </x:c>
      <x:c r="V81" s="3" t="str">
        <x:v>Research or creative-work information appears in the UCSC directory.</x:v>
      </x:c>
      <x:c r="W81" s="3" t="str">
        <x:v>Left-sympathetic</x:v>
      </x:c>
      <x:c r="X81" s="3" t="str">
        <x:v>The research advances prison abolition and explicitly critiques racism, oppression, and the prison industrial complex.</x:v>
      </x:c>
      <x:c r="Y81" s="3" t="str">
        <x:v>https://campusdirectory.ucsc.edu/cd_detail?uid=aydavis</x:v>
      </x:c>
      <x:c r="Z81" s="3" t="str">
        <x:v>Yes</x:v>
      </x:c>
      <x:c r="AA81" s="3" t="str">
        <x:v>Professor or teaching-professor series, including emeritus status. Membership category determined from public appointment titles.</x:v>
      </x:c>
      <x:c r="AB81" s="3" t="str">
        <x:v>https://campusdirectory.ucsc.edu/cd_detail?uid=aydavis</x:v>
      </x:c>
      <x:c r="AC81" s="13" t="str"/>
    </x:row>
    <x:row r="82" ht="82" customHeight="1">
      <x:c r="A82" s="3" t="str">
        <x:v>Barbara L Epstein</x:v>
      </x:c>
      <x:c r="B82" s="3" t="str">
        <x:v>Full</x:v>
      </x:c>
      <x:c r="C82" s="3" t="str">
        <x:v>History of Consciousness</x:v>
      </x:c>
      <x:c r="D82" s="3" t="str">
        <x:v>Social movements, twentieth-century US politics and culture, Marxism, and social change.</x:v>
      </x:c>
      <x:c r="E82" s="12" t="str">
        <x:v>Yes</x:v>
      </x:c>
      <x:c r="F82" s="3" t="str">
        <x:v>Emeritus</x:v>
      </x:c>
      <x:c r="G82" s="3" t="str">
        <x:v>Professor Emerita</x:v>
      </x:c>
      <x:c r="H82" s="3" t="str">
        <x:v>History of Consciousness Department</x:v>
      </x:c>
      <x:c r="I82" s="3" t="str">
        <x:v>History of Consciousness</x:v>
      </x:c>
      <x:c r="J82" s="3" t="str">
        <x:v>US politics, Marxism, and social movements are explicit.</x:v>
      </x:c>
      <x:c r="K82" s="3" t="str">
        <x:v>Reviewed description/publication</x:v>
      </x:c>
      <x:c r="L82" s="13" t="str">
        <x:v>https://campusdirectory.ucsc.edu/cd_detail?uid=bepstein</x:v>
      </x:c>
      <x:c r="M82" s="13" t="str">
        <x:v>https://campusdirectory.ucsc.edu/cd_detail?uid=bepstein</x:v>
      </x:c>
      <x:c r="N82" s="13" t="str">
        <x:v>https://humanities.ucsc.edu/people/</x:v>
      </x:c>
      <x:c r="O82" s="13" t="str">
        <x:v>https://campusdirectory.ucsc.edu/cd_detail?uid=bepstein</x:v>
      </x:c>
      <x:c r="P82" s="3" t="str">
        <x:v>Summary of Expertise; Biography, Education and Training; Selected Publications</x:v>
      </x:c>
      <x:c r="Q82" s="3" t="str">
        <x:v>Roster-listed emeritus; inclusion does not imply current teaching or employment.</x:v>
      </x:c>
      <x:c r="R82" s="3" t="str">
        <x:v>bepstein</x:v>
      </x:c>
      <x:c r="S82" s="3" t="str">
        <x:v>2026-10-20</x:v>
      </x:c>
      <x:c r="T82" s="3" t="str">
        <x:v>Yes</x:v>
      </x:c>
      <x:c r="U82" s="3" t="str">
        <x:v>Yes</x:v>
      </x:c>
      <x:c r="V82" s="3" t="str">
        <x:v>Research or creative-work information appears in the UCSC directory.</x:v>
      </x:c>
      <x:c r="W82" s="3" t="str">
        <x:v>Left-sympathetic</x:v>
      </x:c>
      <x:c r="X82" s="3" t="str">
        <x:v>The research uses Marxist theories of social change and examines direct-action movements as transformative political projects.</x:v>
      </x:c>
      <x:c r="Y82" s="3" t="str">
        <x:v>https://campusdirectory.ucsc.edu/cd_detail?uid=bepstein</x:v>
      </x:c>
      <x:c r="Z82" s="3" t="str">
        <x:v>Yes</x:v>
      </x:c>
      <x:c r="AA82" s="3" t="str">
        <x:v>Professor or teaching-professor series, including emeritus status. Membership category determined from public appointment titles.</x:v>
      </x:c>
      <x:c r="AB82" s="3" t="str">
        <x:v>https://campusdirectory.ucsc.edu/cd_detail?uid=bepstein</x:v>
      </x:c>
      <x:c r="AC82" s="13" t="str"/>
    </x:row>
    <x:row r="83" ht="82" customHeight="1">
      <x:c r="A83" s="3" t="str">
        <x:v>Donna J Haraway</x:v>
      </x:c>
      <x:c r="B83" s="3" t="str">
        <x:v>Full</x:v>
      </x:c>
      <x:c r="C83" s="3" t="str">
        <x:v>History of Consciousness</x:v>
      </x:c>
      <x:c r="D83" s="3" t="str">
        <x:v>Science and technology, feminist theory, human-animal relations, environmental cultures, and science politics.</x:v>
      </x:c>
      <x:c r="E83" s="12" t="str">
        <x:v>Yes</x:v>
      </x:c>
      <x:c r="F83" s="3" t="str">
        <x:v>Emeritus</x:v>
      </x:c>
      <x:c r="G83" s="3" t="str">
        <x:v>Distinguished Professor Emerita</x:v>
      </x:c>
      <x:c r="H83" s="3" t="str">
        <x:v>History of Consciousness Department</x:v>
      </x:c>
      <x:c r="I83" s="3" t="str">
        <x:v>History of Consciousness; Feminist Studies</x:v>
      </x:c>
      <x:c r="J83" s="3" t="str">
        <x:v>Feminist theory and science and politics are explicit research interests.</x:v>
      </x:c>
      <x:c r="K83" s="3" t="str">
        <x:v>Reviewed description/publication</x:v>
      </x:c>
      <x:c r="L83" s="13" t="str">
        <x:v>https://campusdirectory.ucsc.edu/cd_detail?uid=haraway</x:v>
      </x:c>
      <x:c r="M83" s="13" t="str">
        <x:v>https://campusdirectory.ucsc.edu/cd_detail?uid=haraway</x:v>
      </x:c>
      <x:c r="N83" s="13" t="str">
        <x:v>https://humanities.ucsc.edu/people/</x:v>
      </x:c>
      <x:c r="O83" s="13" t="str">
        <x:v>https://campusdirectory.ucsc.edu/cd_detail?uid=haraway</x:v>
      </x:c>
      <x:c r="P83" s="3" t="str">
        <x:v>Summary of Expertise; Selected Publications</x:v>
      </x:c>
      <x:c r="Q83" s="3" t="str">
        <x:v>Roster-listed emeritus; inclusion does not imply current teaching or employment.</x:v>
      </x:c>
      <x:c r="R83" s="3" t="str">
        <x:v>haraway</x:v>
      </x:c>
      <x:c r="S83" s="3" t="str">
        <x:v>2026-10-20</x:v>
      </x:c>
      <x:c r="T83" s="3" t="str">
        <x:v>Yes</x:v>
      </x:c>
      <x:c r="U83" s="3" t="str">
        <x:v>Yes</x:v>
      </x:c>
      <x:c r="V83" s="3" t="str">
        <x:v>Research or creative-work information appears in the UCSC directory.</x:v>
      </x:c>
      <x:c r="W83" s="3" t="str">
        <x:v>Left-sympathetic</x:v>
      </x:c>
      <x:c r="X83" s="3" t="str">
        <x:v>The scholarship explicitly develops feminist science theory and feminist interventions into relations among science, nature, and power.</x:v>
      </x:c>
      <x:c r="Y83" s="3" t="str">
        <x:v>https://campusdirectory.ucsc.edu/cd_detail?uid=haraway</x:v>
      </x:c>
      <x:c r="Z83" s="3" t="str">
        <x:v>Yes</x:v>
      </x:c>
      <x:c r="AA83" s="3" t="str">
        <x:v>Professor or teaching-professor series, including emeritus status. Membership category determined from public appointment titles.</x:v>
      </x:c>
      <x:c r="AB83" s="3" t="str">
        <x:v>https://campusdirectory.ucsc.edu/cd_detail?uid=haraway</x:v>
      </x:c>
      <x:c r="AC83" s="13" t="str"/>
    </x:row>
    <x:row r="84" ht="82" customHeight="1">
      <x:c r="A84" s="3" t="str">
        <x:v>Isaac Julien</x:v>
      </x:c>
      <x:c r="B84" s="3" t="str">
        <x:v>Full</x:v>
      </x:c>
      <x:c r="C84" s="3" t="str">
        <x:v>History of Consciousness</x:v>
      </x:c>
      <x:c r="D84" s="3" t="str">
        <x:v>Film and installation art, Black history, Frederick Douglass, migration, and cultural memory.</x:v>
      </x:c>
      <x:c r="E84" s="12" t="str">
        <x:v>Yes</x:v>
      </x:c>
      <x:c r="F84" s="3" t="str">
        <x:v>Current professoriate</x:v>
      </x:c>
      <x:c r="G84" s="3" t="str">
        <x:v>Distinguished Professor</x:v>
      </x:c>
      <x:c r="H84" s="3" t="str">
        <x:v>History of Consciousness Department</x:v>
      </x:c>
      <x:c r="I84" s="3" t="str">
        <x:v>History of Consciousness</x:v>
      </x:c>
      <x:c r="J84" s="3" t="str">
        <x:v>The documented Frederick Douglass project addresses slavery, freedom, and racial history.</x:v>
      </x:c>
      <x:c r="K84" s="3" t="str">
        <x:v>Reviewed description/publication</x:v>
      </x:c>
      <x:c r="L84" s="13" t="str">
        <x:v>https://campusdirectory.ucsc.edu/cd_detail?uid=ijulien</x:v>
      </x:c>
      <x:c r="M84" s="13" t="str">
        <x:v>https://campusdirectory.ucsc.edu/cd_detail?uid=ijulien</x:v>
      </x:c>
      <x:c r="N84" s="13" t="str">
        <x:v>https://humanities.ucsc.edu/people/</x:v>
      </x:c>
      <x:c r="O84" s="13" t="str">
        <x:v>https://campusdirectory.ucsc.edu/cd_detail?uid=ijulien</x:v>
      </x:c>
      <x:c r="P84" s="3" t="str">
        <x:v>Biography, Education and Training</x:v>
      </x:c>
      <x:c r="Q84" s="3" t="str"/>
      <x:c r="R84" s="3" t="str">
        <x:v>ijulien</x:v>
      </x:c>
      <x:c r="S84" s="3" t="str">
        <x:v>2026-10-20</x:v>
      </x:c>
      <x:c r="T84" s="3" t="str">
        <x:v>Yes</x:v>
      </x:c>
      <x:c r="U84" s="3" t="str">
        <x:v>Yes</x:v>
      </x:c>
      <x:c r="V84" s="3" t="str">
        <x:v>Research or creative-work information appears in the UCSC directory.</x:v>
      </x:c>
      <x:c r="W84" s="3" t="str">
        <x:v>Left-sympathetic</x:v>
      </x:c>
      <x:c r="X84" s="3" t="str">
        <x:v>Lessons of the Hour—Frederick Douglass: The installation explicitly presents Douglass’s justice, abolition, and freedom as lessons for the present. Its contemporary emancipatory purpose, rather than the mere inclusion of a historical abolitionist, supports this coding.</x:v>
      </x:c>
      <x:c r="Y84" s="3" t="str">
        <x:v>https://npg.si.edu/exhibition/lessons-hour-isaac-julien</x:v>
      </x:c>
      <x:c r="Z84" s="3" t="str">
        <x:v>Yes</x:v>
      </x:c>
      <x:c r="AA84" s="3" t="str">
        <x:v>Professor or teaching-professor series, including emeritus status. Membership category determined from public appointment titles.</x:v>
      </x:c>
      <x:c r="AB84" s="3" t="str">
        <x:v>https://campusdirectory.ucsc.edu/cd_detail?uid=ijulien</x:v>
      </x:c>
      <x:c r="AC84" s="13" t="str"/>
    </x:row>
    <x:row r="85" ht="82" customHeight="1">
      <x:c r="A85" s="3" t="str">
        <x:v>David Sylvester Marriott</x:v>
      </x:c>
      <x:c r="B85" s="3" t="str">
        <x:v>Full</x:v>
      </x:c>
      <x:c r="C85" s="3" t="str">
        <x:v>History of Consciousness</x:v>
      </x:c>
      <x:c r="D85" s="3" t="str">
        <x:v>Black cultural theory, philosophies of race, psychoanalysis, modernism, and visual and literary culture.</x:v>
      </x:c>
      <x:c r="E85" s="12" t="str">
        <x:v>Yes</x:v>
      </x:c>
      <x:c r="F85" s="3" t="str">
        <x:v>Emeritus</x:v>
      </x:c>
      <x:c r="G85" s="3" t="str">
        <x:v>Professor Emeritus</x:v>
      </x:c>
      <x:c r="H85" s="3" t="str">
        <x:v>History of Consciousness Department</x:v>
      </x:c>
      <x:c r="I85" s="3" t="str"/>
      <x:c r="J85" s="3" t="str">
        <x:v>Philosophies of race and critical race studies are explicit topics.</x:v>
      </x:c>
      <x:c r="K85" s="3" t="str">
        <x:v>Reviewed description/publication</x:v>
      </x:c>
      <x:c r="L85" s="13" t="str">
        <x:v>https://campusdirectory.ucsc.edu/cd_detail?uid=marriott</x:v>
      </x:c>
      <x:c r="M85" s="13" t="str">
        <x:v>https://campusdirectory.ucsc.edu/cd_detail?uid=marriott</x:v>
      </x:c>
      <x:c r="N85" s="13" t="str">
        <x:v>https://humanities.ucsc.edu/people/</x:v>
      </x:c>
      <x:c r="O85" s="13" t="str">
        <x:v>https://campusdirectory.ucsc.edu/cd_detail?uid=marriott</x:v>
      </x:c>
      <x:c r="P85" s="3" t="str">
        <x:v>Summary of Expertise; Areas of Expertise; Biography, Education and Training; Selected Publications</x:v>
      </x:c>
      <x:c r="Q85" s="3" t="str">
        <x:v>Roster-listed emeritus; inclusion does not imply current teaching or employment.</x:v>
      </x:c>
      <x:c r="R85" s="3" t="str">
        <x:v>marriott</x:v>
      </x:c>
      <x:c r="S85" s="3" t="str">
        <x:v>2026-10-20</x:v>
      </x:c>
      <x:c r="T85" s="3" t="str">
        <x:v>Yes</x:v>
      </x:c>
      <x:c r="U85" s="3" t="str">
        <x:v>Yes</x:v>
      </x:c>
      <x:c r="V85" s="3" t="str">
        <x:v>Research or creative-work information appears in the UCSC directory.</x:v>
      </x:c>
      <x:c r="W85" s="3" t="str">
        <x:v>Left-sympathetic</x:v>
      </x:c>
      <x:c r="X85" s="3" t="str">
        <x:v>The research uses Black critical theory to analyze racial violence and the social production of Black subjectivity.</x:v>
      </x:c>
      <x:c r="Y85" s="3" t="str">
        <x:v>https://campusdirectory.ucsc.edu/cd_detail?uid=marriott</x:v>
      </x:c>
      <x:c r="Z85" s="3" t="str">
        <x:v>Yes</x:v>
      </x:c>
      <x:c r="AA85" s="3" t="str">
        <x:v>Professor or teaching-professor series, including emeritus status. Membership category determined from public appointment titles.</x:v>
      </x:c>
      <x:c r="AB85" s="3" t="str">
        <x:v>https://campusdirectory.ucsc.edu/cd_detail?uid=marriott</x:v>
      </x:c>
      <x:c r="AC85" s="13" t="str"/>
    </x:row>
    <x:row r="86" ht="82" customHeight="1">
      <x:c r="A86" s="3" t="str">
        <x:v>Robert L Meister</x:v>
      </x:c>
      <x:c r="B86" s="3" t="str">
        <x:v>Full</x:v>
      </x:c>
      <x:c r="C86" s="3" t="str">
        <x:v>History of Consciousness</x:v>
      </x:c>
      <x:c r="D86" s="3" t="str">
        <x:v>Political and moral philosophy, Marxism, law, institutions, human rights, and antidiscrimination.</x:v>
      </x:c>
      <x:c r="E86" s="12" t="str">
        <x:v>Yes</x:v>
      </x:c>
      <x:c r="F86" s="3" t="str">
        <x:v>Emeritus</x:v>
      </x:c>
      <x:c r="G86" s="3" t="str">
        <x:v>Professor of Social and Political ThoughtDepartment of the History of Consciousness</x:v>
      </x:c>
      <x:c r="H86" s="3" t="str">
        <x:v>Humanities Division</x:v>
      </x:c>
      <x:c r="I86" s="3" t="str">
        <x:v>History of Consciousness</x:v>
      </x:c>
      <x:c r="J86" s="3" t="str">
        <x:v>The research is explicitly political and Marxian theory.</x:v>
      </x:c>
      <x:c r="K86" s="3" t="str">
        <x:v>Reviewed description/publication</x:v>
      </x:c>
      <x:c r="L86" s="13" t="str">
        <x:v>https://campusdirectory.ucsc.edu/cd_detail?uid=meister</x:v>
      </x:c>
      <x:c r="M86" s="13" t="str">
        <x:v>https://campusdirectory.ucsc.edu/cd_detail?uid=meister</x:v>
      </x:c>
      <x:c r="N86" s="13" t="str">
        <x:v>https://humanities.ucsc.edu/people/</x:v>
      </x:c>
      <x:c r="O86" s="13" t="str">
        <x:v>https://campusdirectory.ucsc.edu/cd_detail?uid=meister</x:v>
      </x:c>
      <x:c r="P86" s="3" t="str">
        <x:v>Research Interests; Biography, Education and Training</x:v>
      </x:c>
      <x:c r="Q86" s="3" t="str">
        <x:v>Department grouping uses a core department roster. Roster-listed emeritus; inclusion does not imply current teaching or employment.</x:v>
      </x:c>
      <x:c r="R86" s="3" t="str">
        <x:v>meister</x:v>
      </x:c>
      <x:c r="S86" s="3" t="str">
        <x:v>2026-10-20</x:v>
      </x:c>
      <x:c r="T86" s="3" t="str">
        <x:v>Yes</x:v>
      </x:c>
      <x:c r="U86" s="3" t="str">
        <x:v>Yes</x:v>
      </x:c>
      <x:c r="V86" s="3" t="str">
        <x:v>Research or creative-work information appears in the UCSC directory.</x:v>
      </x:c>
      <x:c r="W86" s="3" t="str">
        <x:v>Left-sympathetic</x:v>
      </x:c>
      <x:c r="X86" s="3" t="str">
        <x:v>The work develops Marxist critique of financialization and examines obligations arising from social and political injustice.</x:v>
      </x:c>
      <x:c r="Y86" s="3" t="str">
        <x:v>https://campusdirectory.ucsc.edu/cd_detail?uid=meister</x:v>
      </x:c>
      <x:c r="Z86" s="3" t="str">
        <x:v>Yes</x:v>
      </x:c>
      <x:c r="AA86" s="3" t="str">
        <x:v>Professor or teaching-professor series, including emeritus status. Membership category determined from public appointment titles.</x:v>
      </x:c>
      <x:c r="AB86" s="3" t="str">
        <x:v>https://campusdirectory.ucsc.edu/cd_detail?uid=meister</x:v>
      </x:c>
      <x:c r="AC86" s="13" t="str">
        <x:v>https://campusdirectory.ucsc.edu/cd_detail?uid=meister</x:v>
      </x:c>
    </x:row>
    <x:row r="87" ht="82" customHeight="1">
      <x:c r="A87" s="3" t="str">
        <x:v>Mark Nash</x:v>
      </x:c>
      <x:c r="B87" s="3" t="str">
        <x:v>Full</x:v>
      </x:c>
      <x:c r="C87" s="3" t="str">
        <x:v>History of Consciousness</x:v>
      </x:c>
      <x:c r="D87" s="3" t="str">
        <x:v>Moving-image art, socialist culture, African liberation, and the cultural history of the Cold War.</x:v>
      </x:c>
      <x:c r="E87" s="12" t="str">
        <x:v>Yes</x:v>
      </x:c>
      <x:c r="F87" s="3" t="str">
        <x:v>Emeritus</x:v>
      </x:c>
      <x:c r="G87" s="3" t="str">
        <x:v>Professor</x:v>
      </x:c>
      <x:c r="H87" s="3" t="str">
        <x:v>History of Consciousness Department</x:v>
      </x:c>
      <x:c r="I87" s="3" t="str">
        <x:v>History of Consciousness</x:v>
      </x:c>
      <x:c r="J87" s="3" t="str">
        <x:v>Socialist culture, liberation movements, and Cold War political culture are explicit project themes.</x:v>
      </x:c>
      <x:c r="K87" s="3" t="str">
        <x:v>Reviewed description/publication</x:v>
      </x:c>
      <x:c r="L87" s="13" t="str">
        <x:v>https://campusdirectory.ucsc.edu/cd_detail?uid=mnash1</x:v>
      </x:c>
      <x:c r="M87" s="13" t="str">
        <x:v>https://campusdirectory.ucsc.edu/cd_detail?uid=mnash1</x:v>
      </x:c>
      <x:c r="N87" s="13" t="str">
        <x:v>https://humanities.ucsc.edu/people/</x:v>
      </x:c>
      <x:c r="O87" s="13" t="str">
        <x:v>https://campusdirectory.ucsc.edu/cd_detail?uid=mnash1</x:v>
      </x:c>
      <x:c r="P87" s="3" t="str">
        <x:v>Research Interests; Summary of Expertise; Biography, Education and Training</x:v>
      </x:c>
      <x:c r="Q87" s="3" t="str">
        <x:v>Roster-listed emeritus; inclusion does not imply current teaching or employment.</x:v>
      </x:c>
      <x:c r="R87" s="3" t="str">
        <x:v>mnash1</x:v>
      </x:c>
      <x:c r="S87" s="3" t="str">
        <x:v>2026-10-20</x:v>
      </x:c>
      <x:c r="T87" s="3" t="str">
        <x:v>Yes</x:v>
      </x:c>
      <x:c r="U87" s="3" t="str">
        <x:v>Yes</x:v>
      </x:c>
      <x:c r="V87" s="3" t="str">
        <x:v>Research or creative-work information appears in the UCSC directory.</x:v>
      </x:c>
      <x:c r="W87" s="3" t="str">
        <x:v>Left-sympathetic</x:v>
      </x:c>
      <x:c r="X87" s="3" t="str">
        <x:v>Red Africa: Affective Communities and the Cold War: The project sympathetically recovers socialist international solidarity and African liberation through a politics of affective community, while complicating a capitalist-victory account of the Cold War. Coded as an interpretive sympathy, not approval of every Soviet policy.</x:v>
      </x:c>
      <x:c r="Y87" s="3" t="str">
        <x:v>https://www.isaacjulien.com/publications/19/</x:v>
      </x:c>
      <x:c r="Z87" s="3" t="str">
        <x:v>Yes</x:v>
      </x:c>
      <x:c r="AA87" s="3" t="str">
        <x:v>Professor or teaching-professor series, including emeritus status. Membership category determined from public appointment titles.</x:v>
      </x:c>
      <x:c r="AB87" s="3" t="str">
        <x:v>https://campusdirectory.ucsc.edu/cd_detail?uid=mnash1</x:v>
      </x:c>
      <x:c r="AC87" s="13" t="str">
        <x:v>https://campusdirectory.ucsc.edu/cd_detail?uid=mnash1</x:v>
      </x:c>
    </x:row>
    <x:row r="88" ht="82" customHeight="1">
      <x:c r="A88" s="3" t="str">
        <x:v>Robert Nichols</x:v>
      </x:c>
      <x:c r="B88" s="3" t="str">
        <x:v>Full</x:v>
      </x:c>
      <x:c r="C88" s="3" t="str">
        <x:v>History of Consciousness</x:v>
      </x:c>
      <x:c r="D88" s="3" t="str">
        <x:v>Social and political philosophy, Marxism, race, empire, and revolutionary anticolonial thought.</x:v>
      </x:c>
      <x:c r="E88" s="12" t="str">
        <x:v>Yes</x:v>
      </x:c>
      <x:c r="F88" s="3" t="str">
        <x:v>Current professoriate</x:v>
      </x:c>
      <x:c r="G88" s="3" t="str">
        <x:v>Professor and Chair of History of Consciousness</x:v>
      </x:c>
      <x:c r="H88" s="3" t="str">
        <x:v>History of Consciousness Department</x:v>
      </x:c>
      <x:c r="I88" s="3" t="str">
        <x:v>History of Consciousness</x:v>
      </x:c>
      <x:c r="J88" s="3" t="str">
        <x:v>The research is explicitly political philosophy and anticolonial theory.</x:v>
      </x:c>
      <x:c r="K88" s="3" t="str">
        <x:v>Reviewed description/publication</x:v>
      </x:c>
      <x:c r="L88" s="13" t="str">
        <x:v>https://campusdirectory.ucsc.edu/cd_detail?uid=ronichol</x:v>
      </x:c>
      <x:c r="M88" s="13" t="str">
        <x:v>https://campusdirectory.ucsc.edu/cd_detail?uid=ronichol</x:v>
      </x:c>
      <x:c r="N88" s="13" t="str">
        <x:v>https://humanities.ucsc.edu/people/</x:v>
      </x:c>
      <x:c r="O88" s="13" t="str">
        <x:v>https://campusdirectory.ucsc.edu/cd_detail?uid=ronichol</x:v>
      </x:c>
      <x:c r="P88" s="3" t="str">
        <x:v>Research Interests; Summary of Expertise; Biography, Education and Training; Selected Publications</x:v>
      </x:c>
      <x:c r="Q88" s="3" t="str"/>
      <x:c r="R88" s="3" t="str">
        <x:v>ronichol</x:v>
      </x:c>
      <x:c r="S88" s="3" t="str">
        <x:v>2026-10-20</x:v>
      </x:c>
      <x:c r="T88" s="3" t="str">
        <x:v>Yes</x:v>
      </x:c>
      <x:c r="U88" s="3" t="str">
        <x:v>Yes</x:v>
      </x:c>
      <x:c r="V88" s="3" t="str">
        <x:v>Research or creative-work information appears in the UCSC directory.</x:v>
      </x:c>
      <x:c r="W88" s="3" t="str">
        <x:v>Left-sympathetic</x:v>
      </x:c>
      <x:c r="X88" s="3" t="str">
        <x:v>The research explicitly develops anticapitalist and anticolonial struggles through critical social and political philosophy.</x:v>
      </x:c>
      <x:c r="Y88" s="3" t="str">
        <x:v>https://campusdirectory.ucsc.edu/cd_detail?uid=ronichol</x:v>
      </x:c>
      <x:c r="Z88" s="3" t="str">
        <x:v>Yes</x:v>
      </x:c>
      <x:c r="AA88" s="3" t="str">
        <x:v>Professor or teaching-professor series, including emeritus status. Membership category determined from public appointment titles.</x:v>
      </x:c>
      <x:c r="AB88" s="3" t="str">
        <x:v>https://campusdirectory.ucsc.edu/cd_detail?uid=ronichol</x:v>
      </x:c>
      <x:c r="AC88" s="13" t="str">
        <x:v>https://campusdirectory.ucsc.edu/cd_detail?uid=ronichol</x:v>
      </x:c>
    </x:row>
    <x:row r="89" ht="82" customHeight="1">
      <x:c r="A89" s="3" t="str">
        <x:v>Dimitris Papadopoulos</x:v>
      </x:c>
      <x:c r="B89" s="3" t="str">
        <x:v>Full</x:v>
      </x:c>
      <x:c r="C89" s="3" t="str">
        <x:v>History of Consciousness</x:v>
      </x:c>
      <x:c r="D89" s="3" t="str">
        <x:v>Science and technology, political ecology, reparations, antiracism, migration, and border abolition.</x:v>
      </x:c>
      <x:c r="E89" s="12" t="str">
        <x:v>Yes</x:v>
      </x:c>
      <x:c r="F89" s="3" t="str">
        <x:v>Current professoriate</x:v>
      </x:c>
      <x:c r="G89" s="3" t="str">
        <x:v>Professor of History of Consciousness</x:v>
      </x:c>
      <x:c r="H89" s="3" t="str">
        <x:v>History of Consciousness Department</x:v>
      </x:c>
      <x:c r="I89" s="3" t="str">
        <x:v>History of Consciousness</x:v>
      </x:c>
      <x:c r="J89" s="3" t="str">
        <x:v>Explicit political ecology, social movements, antiracism, and border abolitionism.</x:v>
      </x:c>
      <x:c r="K89" s="3" t="str">
        <x:v>Reviewed description/publication</x:v>
      </x:c>
      <x:c r="L89" s="13" t="str">
        <x:v>https://campusdirectory.ucsc.edu/cd_detail?uid=dpapadop</x:v>
      </x:c>
      <x:c r="M89" s="13" t="str">
        <x:v>https://campusdirectory.ucsc.edu/cd_detail?uid=dpapadop</x:v>
      </x:c>
      <x:c r="N89" s="13" t="str">
        <x:v>https://histcon.ucsc.edu/faculty/</x:v>
      </x:c>
      <x:c r="O89" s="13" t="str">
        <x:v>https://campusdirectory.ucsc.edu/cd_detail?uid=dpapadop</x:v>
      </x:c>
      <x:c r="P89" s="3" t="str">
        <x:v>Research Interests; Summary of Expertise; Areas of Expertise; Biography, Education and Training; Selected Publications</x:v>
      </x:c>
      <x:c r="Q89" s="3" t="str"/>
      <x:c r="R89" s="3" t="str">
        <x:v>dpapadop</x:v>
      </x:c>
      <x:c r="S89" s="3" t="str">
        <x:v>2026-10-20</x:v>
      </x:c>
      <x:c r="T89" s="3" t="str">
        <x:v>Yes</x:v>
      </x:c>
      <x:c r="U89" s="3" t="str">
        <x:v>Yes</x:v>
      </x:c>
      <x:c r="V89" s="3" t="str">
        <x:v>Research or creative-work information appears in the UCSC directory.</x:v>
      </x:c>
      <x:c r="W89" s="3" t="str">
        <x:v>Left-sympathetic</x:v>
      </x:c>
      <x:c r="X89" s="3" t="str">
        <x:v>The research explicitly advances antiracism, border abolitionism, autonomist politics, and ecological reparation.</x:v>
      </x:c>
      <x:c r="Y89" s="3" t="str">
        <x:v>https://campusdirectory.ucsc.edu/cd_detail?uid=dpapadop</x:v>
      </x:c>
      <x:c r="Z89" s="3" t="str">
        <x:v>Yes</x:v>
      </x:c>
      <x:c r="AA89" s="3" t="str">
        <x:v>Professor or teaching-professor series, including emeritus status. Membership category determined from public appointment titles.</x:v>
      </x:c>
      <x:c r="AB89" s="3" t="str">
        <x:v>https://campusdirectory.ucsc.edu/cd_detail?uid=dpapadop</x:v>
      </x:c>
      <x:c r="AC89" s="13" t="str">
        <x:v>https://campusdirectory.ucsc.edu/cd_detail?uid=dpapadop</x:v>
      </x:c>
    </x:row>
    <x:row r="90" ht="82" customHeight="1">
      <x:c r="A90" s="3" t="str">
        <x:v>Massimiliano Tomba</x:v>
      </x:c>
      <x:c r="B90" s="3" t="str">
        <x:v>Full</x:v>
      </x:c>
      <x:c r="C90" s="3" t="str">
        <x:v>History of Consciousness</x:v>
      </x:c>
      <x:c r="D90" s="3" t="str">
        <x:v>Continental philosophy, Marxism, historical time, political theory, and alternative forms of modernity.</x:v>
      </x:c>
      <x:c r="E90" s="12" t="str">
        <x:v>Yes</x:v>
      </x:c>
      <x:c r="F90" s="3" t="str">
        <x:v>Current professoriate</x:v>
      </x:c>
      <x:c r="G90" s="3" t="str">
        <x:v>Professor, History of Consciousness</x:v>
      </x:c>
      <x:c r="H90" s="3" t="str">
        <x:v>History of Consciousness Department</x:v>
      </x:c>
      <x:c r="I90" s="3" t="str">
        <x:v>History of Consciousness</x:v>
      </x:c>
      <x:c r="J90" s="3" t="str">
        <x:v>Explicit political theory, Marxism, and revolutionary history.</x:v>
      </x:c>
      <x:c r="K90" s="3" t="str">
        <x:v>Reviewed description/publication</x:v>
      </x:c>
      <x:c r="L90" s="13" t="str">
        <x:v>https://campusdirectory.ucsc.edu/cd_detail?uid=mtomba</x:v>
      </x:c>
      <x:c r="M90" s="13" t="str">
        <x:v>https://campusdirectory.ucsc.edu/cd_detail?uid=mtomba</x:v>
      </x:c>
      <x:c r="N90" s="13" t="str">
        <x:v>https://humanities.ucsc.edu/people/</x:v>
      </x:c>
      <x:c r="O90" s="13" t="str">
        <x:v>https://campusdirectory.ucsc.edu/cd_detail?uid=mtomba</x:v>
      </x:c>
      <x:c r="P90" s="3" t="str">
        <x:v>Research Interests; Summary of Expertise; Biography, Education and Training; Selected Publications</x:v>
      </x:c>
      <x:c r="Q90" s="3" t="str"/>
      <x:c r="R90" s="3" t="str">
        <x:v>mtomba</x:v>
      </x:c>
      <x:c r="S90" s="3" t="str">
        <x:v>2026-10-20</x:v>
      </x:c>
      <x:c r="T90" s="3" t="str">
        <x:v>Yes</x:v>
      </x:c>
      <x:c r="U90" s="3" t="str">
        <x:v>Yes</x:v>
      </x:c>
      <x:c r="V90" s="3" t="str">
        <x:v>Research or creative-work information appears in the UCSC directory.</x:v>
      </x:c>
      <x:c r="W90" s="3" t="str">
        <x:v>Left-sympathetic</x:v>
      </x:c>
      <x:c r="X90" s="3" t="str">
        <x:v>Insurgent Universality proposes alternatives to dominant modern political arrangements through radical democratic and insurgent traditions.</x:v>
      </x:c>
      <x:c r="Y90" s="3" t="str">
        <x:v>https://academic.oup.com/book/35020</x:v>
      </x:c>
      <x:c r="Z90" s="3" t="str">
        <x:v>Yes</x:v>
      </x:c>
      <x:c r="AA90" s="3" t="str">
        <x:v>Professor or teaching-professor series, including emeritus status. Membership category determined from public appointment titles.</x:v>
      </x:c>
      <x:c r="AB90" s="3" t="str">
        <x:v>https://campusdirectory.ucsc.edu/cd_detail?uid=mtomba</x:v>
      </x:c>
      <x:c r="AC90" s="13" t="str">
        <x:v>https://campusdirectory.ucsc.edu/cd_detail?uid=mtomba</x:v>
      </x:c>
    </x:row>
    <x:row r="91" ht="82" customHeight="1">
      <x:c r="A91" s="3" t="str">
        <x:v>Mark Amengual</x:v>
      </x:c>
      <x:c r="B91" s="3" t="str">
        <x:v>Full</x:v>
      </x:c>
      <x:c r="C91" s="3" t="str">
        <x:v>Languages and Applied Linguistics</x:v>
      </x:c>
      <x:c r="D91" s="3" t="str">
        <x:v>Bilingual speech, experimental phonetics, psycholinguistics, language acquisition, and Romance linguistics.</x:v>
      </x:c>
      <x:c r="E91" s="12" t="str">
        <x:v>No</x:v>
      </x:c>
      <x:c r="F91" s="3" t="str">
        <x:v>Current professoriate</x:v>
      </x:c>
      <x:c r="G91" s="3" t="str">
        <x:v>ProfessorDirector, UCSC Bilingualism Research Lab</x:v>
      </x:c>
      <x:c r="H91" s="3" t="str">
        <x:v>Languages and Applied Linguistics</x:v>
      </x:c>
      <x:c r="I91" s="3" t="str">
        <x:v>Languages and Applied Linguistics</x:v>
      </x:c>
      <x:c r="J91" s="3" t="str">
        <x:v>The stated research concerns language processing and acquisition.</x:v>
      </x:c>
      <x:c r="K91" s="3" t="str">
        <x:v>Reviewed description/publication</x:v>
      </x:c>
      <x:c r="L91" s="13" t="str">
        <x:v>https://campusdirectory.ucsc.edu/cd_detail?uid=amengual</x:v>
      </x:c>
      <x:c r="M91" s="13" t="str">
        <x:v>https://campusdirectory.ucsc.edu/cd_detail?uid=amengual</x:v>
      </x:c>
      <x:c r="N91" s="13" t="str">
        <x:v>https://humanities.ucsc.edu/people/</x:v>
      </x:c>
      <x:c r="O91" s="13" t="str">
        <x:v>https://campusdirectory.ucsc.edu/cd_detail?uid=amengual</x:v>
      </x:c>
      <x:c r="P91" s="3" t="str">
        <x:v>Research Interests; Summary of Expertise; Areas of Expertise; Biography, Education and Training</x:v>
      </x:c>
      <x:c r="Q91" s="3" t="str"/>
      <x:c r="R91" s="3" t="str">
        <x:v>amengual</x:v>
      </x:c>
      <x:c r="S91" s="3" t="str">
        <x:v>2026-10-20</x:v>
      </x:c>
      <x:c r="T91" s="3" t="str">
        <x:v>Yes</x:v>
      </x:c>
      <x:c r="U91" s="3" t="str">
        <x:v>Yes</x:v>
      </x:c>
      <x:c r="V91" s="3" t="str">
        <x:v>Research or creative-work information appears in the UCSC directory.</x:v>
      </x:c>
      <x:c r="W91" s="3" t="str">
        <x:v>Not applicable</x:v>
      </x:c>
      <x:c r="X91" s="3" t="str">
        <x:v>No political research identified.</x:v>
      </x:c>
      <x:c r="Y91" s="3" t="str"/>
      <x:c r="Z91" s="3" t="str">
        <x:v>Yes</x:v>
      </x:c>
      <x:c r="AA91" s="3" t="str">
        <x:v>Professor or teaching-professor series, including emeritus status. Membership category determined from public appointment titles.</x:v>
      </x:c>
      <x:c r="AB91" s="3" t="str">
        <x:v>https://campusdirectory.ucsc.edu/cd_detail?uid=amengual</x:v>
      </x:c>
      <x:c r="AC91" s="13" t="str">
        <x:v>https://campusdirectory.ucsc.edu/cd_detail?uid=amengual</x:v>
      </x:c>
    </x:row>
    <x:row r="92" ht="82" customHeight="1">
      <x:c r="A92" s="3" t="str">
        <x:v>Byron A Barahona</x:v>
      </x:c>
      <x:c r="B92" s="3" t="str">
        <x:v>Lecturer</x:v>
      </x:c>
      <x:c r="C92" s="3" t="str">
        <x:v>Languages and Applied Linguistics</x:v>
      </x:c>
      <x:c r="D92" s="3" t="str">
        <x:v>Central American cultural studies, post-civil-war memory, archives, film, and migration.</x:v>
      </x:c>
      <x:c r="E92" s="12" t="str">
        <x:v>Yes</x:v>
      </x:c>
      <x:c r="F92" s="3" t="str">
        <x:v>Lecturer</x:v>
      </x:c>
      <x:c r="G92" s="3" t="str">
        <x:v>Lecturer in Spanish</x:v>
      </x:c>
      <x:c r="H92" s="3" t="str">
        <x:v>Languages and Applied Linguistics</x:v>
      </x:c>
      <x:c r="I92" s="3" t="str">
        <x:v>Languages and Applied Linguistics</x:v>
      </x:c>
      <x:c r="J92" s="3" t="str">
        <x:v>Civil-war memory and migration are explicit research subjects.</x:v>
      </x:c>
      <x:c r="K92" s="3" t="str">
        <x:v>Reviewed description/publication</x:v>
      </x:c>
      <x:c r="L92" s="13" t="str">
        <x:v>https://campusdirectory.ucsc.edu/cd_detail?uid=babaraho</x:v>
      </x:c>
      <x:c r="M92" s="13" t="str">
        <x:v>https://campusdirectory.ucsc.edu/cd_detail?uid=babaraho</x:v>
      </x:c>
      <x:c r="N92" s="13" t="str">
        <x:v>https://humanities.ucsc.edu/people/</x:v>
      </x:c>
      <x:c r="O92" s="13" t="str">
        <x:v>https://campusdirectory.ucsc.edu/cd_detail?uid=babaraho</x:v>
      </x:c>
      <x:c r="P92" s="3" t="str">
        <x:v>Research Interests; Summary of Expertise; Areas of Expertise; Biography, Education and Training</x:v>
      </x:c>
      <x:c r="Q92" s="3" t="str"/>
      <x:c r="R92" s="3" t="str">
        <x:v>babaraho</x:v>
      </x:c>
      <x:c r="S92" s="3" t="str">
        <x:v>2026-10-20</x:v>
      </x:c>
      <x:c r="T92" s="3" t="str">
        <x:v>Yes</x:v>
      </x:c>
      <x:c r="U92" s="3" t="str">
        <x:v>Yes</x:v>
      </x:c>
      <x:c r="V92" s="3" t="str">
        <x:v>Research or creative-work information appears in the UCSC directory.</x:v>
      </x:c>
      <x:c r="W92" s="3" t="str">
        <x:v>Not established</x:v>
      </x:c>
      <x:c r="X92" s="3" t="str">
        <x:v>Research on post-civil-war Central American archives, narrative, film, and migration: The statement names political subject matter but supplies no thesis or publication abstract. The search did not identify an attributable work establishing directional sympathy; an unrelated namesake’s education thesis was excluded.</x:v>
      </x:c>
      <x:c r="Y92" s="3" t="str">
        <x:v>https://campusdirectory.ucsc.edu/cd_detail?uid=babaraho</x:v>
      </x:c>
      <x:c r="Z92" s="3" t="str">
        <x:v>No</x:v>
      </x:c>
      <x:c r="AA92" s="3" t="str">
        <x:v>Non-Senate lecturer title; no security-of-employment or teaching-professor appointment documented. Exclusion does not imply part-time employment.</x:v>
      </x:c>
      <x:c r="AB92" s="3" t="str">
        <x:v>https://campusdirectory.ucsc.edu/cd_detail?uid=babaraho</x:v>
      </x:c>
      <x:c r="AC92" s="13" t="str">
        <x:v>https://campusdirectory.ucsc.edu/cd_detail?uid=babaraho</x:v>
      </x:c>
    </x:row>
    <x:row r="93" ht="82" customHeight="1">
      <x:c r="A93" s="3" t="str">
        <x:v>Abdelkader Berrahmoun</x:v>
      </x:c>
      <x:c r="B93" s="3" t="str">
        <x:v>Lecturer</x:v>
      </x:c>
      <x:c r="C93" s="3" t="str">
        <x:v>Languages and Applied Linguistics</x:v>
      </x:c>
      <x:c r="D93" s="3" t="str">
        <x:v>Arabic language instruction; a research description was not located in the reviewed material.</x:v>
      </x:c>
      <x:c r="E93" s="12"/>
      <x:c r="F93" s="3" t="str">
        <x:v>Lecturer</x:v>
      </x:c>
      <x:c r="G93" s="3" t="str">
        <x:v>Lecturer in Arabic</x:v>
      </x:c>
      <x:c r="H93" s="3" t="str">
        <x:v>Languages and Applied Linguistics</x:v>
      </x:c>
      <x:c r="I93" s="3" t="str">
        <x:v>Languages and Applied Linguistics</x:v>
      </x:c>
      <x:c r="J93" s="3" t="str">
        <x:v>Insufficient research information.</x:v>
      </x:c>
      <x:c r="K93" s="3" t="str">
        <x:v>Insufficient information</x:v>
      </x:c>
      <x:c r="L93" s="13" t="str">
        <x:v>https://campusdirectory.ucsc.edu/cd_detail?uid=aberrahm</x:v>
      </x:c>
      <x:c r="M93" s="13" t="str">
        <x:v>https://campusdirectory.ucsc.edu/cd_detail?uid=aberrahm</x:v>
      </x:c>
      <x:c r="N93" s="13" t="str">
        <x:v>https://humanities.ucsc.edu/people/</x:v>
      </x:c>
      <x:c r="O93" s="13" t="str">
        <x:v>https://campusdirectory.ucsc.edu/cd_detail?uid=aberrahm</x:v>
      </x:c>
      <x:c r="P93" s="3" t="str">
        <x:v>No research description found in directory; supplementary search inconclusive</x:v>
      </x:c>
      <x:c r="Q93" s="3" t="str">
        <x:v>Unclassified: not counted as No.</x:v>
      </x:c>
      <x:c r="R93" s="3" t="str">
        <x:v>aberrahm</x:v>
      </x:c>
      <x:c r="S93" s="3" t="str">
        <x:v>2026-10-20</x:v>
      </x:c>
      <x:c r="T93" s="3" t="str">
        <x:v>No</x:v>
      </x:c>
      <x:c r="U93" s="3" t="str">
        <x:v>No</x:v>
      </x:c>
      <x:c r="V93" s="3" t="str">
        <x:v>No research description or publication adequate to classify was found in the reviewed sources.</x:v>
      </x:c>
      <x:c r="W93" s="3" t="str">
        <x:v>Not applicable</x:v>
      </x:c>
      <x:c r="X93" s="3" t="str">
        <x:v>Research not found in the reviewed sources.</x:v>
      </x:c>
      <x:c r="Y93" s="3" t="str"/>
      <x:c r="Z93" s="3" t="str">
        <x:v>No</x:v>
      </x:c>
      <x:c r="AA93" s="3" t="str">
        <x:v>Non-Senate lecturer title; no security-of-employment or teaching-professor appointment documented. Exclusion does not imply part-time employment.</x:v>
      </x:c>
      <x:c r="AB93" s="3" t="str">
        <x:v>https://campusdirectory.ucsc.edu/cd_detail?uid=aberrahm</x:v>
      </x:c>
      <x:c r="AC93" s="13" t="str"/>
    </x:row>
    <x:row r="94" ht="82" customHeight="1">
      <x:c r="A94" s="3" t="str">
        <x:v>Gabriella Notarianni Burk</x:v>
      </x:c>
      <x:c r="B94" s="3" t="str">
        <x:v>Lecturer</x:v>
      </x:c>
      <x:c r="C94" s="3" t="str">
        <x:v>Languages and Applied Linguistics</x:v>
      </x:c>
      <x:c r="D94" s="3" t="str">
        <x:v>Second-language acquisition, bilingualism, tense and aspect, instructed learning, and pedagogy.</x:v>
      </x:c>
      <x:c r="E94" s="12" t="str">
        <x:v>No</x:v>
      </x:c>
      <x:c r="F94" s="3" t="str">
        <x:v>Lecturer</x:v>
      </x:c>
      <x:c r="G94" s="3" t="str">
        <x:v>Lecturer in Italian</x:v>
      </x:c>
      <x:c r="H94" s="3" t="str">
        <x:v>Languages and Applied Linguistics</x:v>
      </x:c>
      <x:c r="I94" s="3" t="str">
        <x:v>Languages and Applied Linguistics</x:v>
      </x:c>
      <x:c r="J94" s="3" t="str">
        <x:v>The work concerns language acquisition and teaching.</x:v>
      </x:c>
      <x:c r="K94" s="3" t="str">
        <x:v>Reviewed description/publication</x:v>
      </x:c>
      <x:c r="L94" s="13" t="str">
        <x:v>https://campusdirectory.ucsc.edu/cd_detail?uid=gnotaria</x:v>
      </x:c>
      <x:c r="M94" s="13" t="str">
        <x:v>https://campusdirectory.ucsc.edu/cd_detail?uid=gnotaria</x:v>
      </x:c>
      <x:c r="N94" s="13" t="str">
        <x:v>https://humanities.ucsc.edu/people/</x:v>
      </x:c>
      <x:c r="O94" s="13" t="str">
        <x:v>https://campusdirectory.ucsc.edu/cd_detail?uid=gnotaria</x:v>
      </x:c>
      <x:c r="P94" s="3" t="str">
        <x:v>Research Interests; Areas of Expertise; Biography, Education and Training</x:v>
      </x:c>
      <x:c r="Q94" s="3" t="str"/>
      <x:c r="R94" s="3" t="str">
        <x:v>gnotaria</x:v>
      </x:c>
      <x:c r="S94" s="3" t="str">
        <x:v>2026-10-20</x:v>
      </x:c>
      <x:c r="T94" s="3" t="str">
        <x:v>Yes</x:v>
      </x:c>
      <x:c r="U94" s="3" t="str">
        <x:v>Yes</x:v>
      </x:c>
      <x:c r="V94" s="3" t="str">
        <x:v>Research or creative-work information appears in the UCSC directory.</x:v>
      </x:c>
      <x:c r="W94" s="3" t="str">
        <x:v>Not applicable</x:v>
      </x:c>
      <x:c r="X94" s="3" t="str">
        <x:v>No political research identified.</x:v>
      </x:c>
      <x:c r="Y94" s="3" t="str"/>
      <x:c r="Z94" s="3" t="str">
        <x:v>No</x:v>
      </x:c>
      <x:c r="AA94" s="3" t="str">
        <x:v>Non-Senate lecturer title; no security-of-employment or teaching-professor appointment documented. Exclusion does not imply part-time employment.</x:v>
      </x:c>
      <x:c r="AB94" s="3" t="str">
        <x:v>https://campusdirectory.ucsc.edu/cd_detail?uid=gnotaria</x:v>
      </x:c>
      <x:c r="AC94" s="13" t="str">
        <x:v>https://campusdirectory.ucsc.edu/cd_detail?uid=gnotaria</x:v>
      </x:c>
    </x:row>
    <x:row r="95" ht="82" customHeight="1">
      <x:c r="A95" s="3" t="str">
        <x:v>Renee Cailloux</x:v>
      </x:c>
      <x:c r="B95" s="3" t="str">
        <x:v>Lecturer</x:v>
      </x:c>
      <x:c r="C95" s="3" t="str">
        <x:v>Languages and Applied Linguistics</x:v>
      </x:c>
      <x:c r="D95" s="3" t="str">
        <x:v>French-language pedagogy and French-American cultural and business communication.</x:v>
      </x:c>
      <x:c r="E95" s="12" t="str">
        <x:v>No</x:v>
      </x:c>
      <x:c r="F95" s="3" t="str">
        <x:v>Lecturer</x:v>
      </x:c>
      <x:c r="G95" s="3" t="str">
        <x:v>Lecturer in FrenchProducer of the Miriam Ellis International Playhouse</x:v>
      </x:c>
      <x:c r="H95" s="3" t="str">
        <x:v>Languages and Applied Linguistics</x:v>
      </x:c>
      <x:c r="I95" s="3" t="str">
        <x:v>Languages and Applied Linguistics</x:v>
      </x:c>
      <x:c r="J95" s="3" t="str">
        <x:v>The expertise statement concerns language teaching and intercultural communication.</x:v>
      </x:c>
      <x:c r="K95" s="3" t="str">
        <x:v>Reviewed description/publication</x:v>
      </x:c>
      <x:c r="L95" s="13" t="str">
        <x:v>https://campusdirectory.ucsc.edu/cd_detail?uid=rcaillou</x:v>
      </x:c>
      <x:c r="M95" s="13" t="str">
        <x:v>https://campusdirectory.ucsc.edu/cd_detail?uid=rcaillou</x:v>
      </x:c>
      <x:c r="N95" s="13" t="str">
        <x:v>https://humanities.ucsc.edu/people/</x:v>
      </x:c>
      <x:c r="O95" s="13" t="str">
        <x:v>https://campusdirectory.ucsc.edu/cd_detail?uid=rcaillou</x:v>
      </x:c>
      <x:c r="P95" s="3" t="str">
        <x:v>Summary of Expertise; Areas of Expertise; Biography, Education and Training</x:v>
      </x:c>
      <x:c r="Q95" s="3" t="str"/>
      <x:c r="R95" s="3" t="str">
        <x:v>rcaillou</x:v>
      </x:c>
      <x:c r="S95" s="3" t="str">
        <x:v>2026-10-20</x:v>
      </x:c>
      <x:c r="T95" s="3" t="str">
        <x:v>Yes</x:v>
      </x:c>
      <x:c r="U95" s="3" t="str">
        <x:v>Yes</x:v>
      </x:c>
      <x:c r="V95" s="3" t="str">
        <x:v>Research or creative-work information appears in the UCSC directory.</x:v>
      </x:c>
      <x:c r="W95" s="3" t="str">
        <x:v>Not applicable</x:v>
      </x:c>
      <x:c r="X95" s="3" t="str">
        <x:v>No political research identified.</x:v>
      </x:c>
      <x:c r="Y95" s="3" t="str"/>
      <x:c r="Z95" s="3" t="str">
        <x:v>No</x:v>
      </x:c>
      <x:c r="AA95" s="3" t="str">
        <x:v>Non-Senate lecturer title; no security-of-employment or teaching-professor appointment documented. Exclusion does not imply part-time employment.</x:v>
      </x:c>
      <x:c r="AB95" s="3" t="str">
        <x:v>https://campusdirectory.ucsc.edu/cd_detail?uid=rcaillou</x:v>
      </x:c>
      <x:c r="AC95" s="13" t="str"/>
    </x:row>
    <x:row r="96" ht="82" customHeight="1">
      <x:c r="A96" s="3" t="str">
        <x:v>Ariel Chan</x:v>
      </x:c>
      <x:c r="B96" s="3" t="str">
        <x:v>Assistant</x:v>
      </x:c>
      <x:c r="C96" s="3" t="str">
        <x:v>Languages and Applied Linguistics</x:v>
      </x:c>
      <x:c r="D96" s="3" t="str">
        <x:v>Bilingual cognition, sociolinguistics, language identity, heritage-language education, and language repression and policy.</x:v>
      </x:c>
      <x:c r="E96" s="12" t="str">
        <x:v>Yes</x:v>
      </x:c>
      <x:c r="F96" s="3" t="str">
        <x:v>Current professoriate</x:v>
      </x:c>
      <x:c r="G96" s="3" t="str">
        <x:v>Assistant Professor; Director, Bilingualism, Sociolinguistics, and Cognition Lab; Chinese Language Program Coordinator</x:v>
      </x:c>
      <x:c r="H96" s="3" t="str">
        <x:v>Languages and Applied Linguistics</x:v>
      </x:c>
      <x:c r="I96" s="3" t="str">
        <x:v>Languages and Applied Linguistics</x:v>
      </x:c>
      <x:c r="J96" s="3" t="str">
        <x:v>The university research interview connects bilingualism and language identity to education policy and political repression of Cantonese.</x:v>
      </x:c>
      <x:c r="K96" s="3" t="str">
        <x:v>Reviewed description/publication</x:v>
      </x:c>
      <x:c r="L96" s="13" t="str">
        <x:v>https://news.ucsc.edu/2025/08/ariel-chan-is-a-new-voice-for-linguistics-and-bilingualism-studies/</x:v>
      </x:c>
      <x:c r="M96" s="13" t="str">
        <x:v>https://campusdirectory.ucsc.edu/cd_detail?uid=achan146</x:v>
      </x:c>
      <x:c r="N96" s="13" t="str">
        <x:v>https://humanities.ucsc.edu/people/</x:v>
      </x:c>
      <x:c r="O96" s="13" t="str">
        <x:v>https://campusdirectory.ucsc.edu/cd_detail?uid=achan146</x:v>
      </x:c>
      <x:c r="P96" s="3" t="str">
        <x:v>Supplementary publication or research account</x:v>
      </x:c>
      <x:c r="Q96" s="3" t="str"/>
      <x:c r="R96" s="3" t="str">
        <x:v>achan146</x:v>
      </x:c>
      <x:c r="S96" s="3" t="str">
        <x:v>2026-10-20</x:v>
      </x:c>
      <x:c r="T96" s="3" t="str">
        <x:v>Yes</x:v>
      </x:c>
      <x:c r="U96" s="3" t="str">
        <x:v>Yes</x:v>
      </x:c>
      <x:c r="V96" s="3" t="str">
        <x:v>Research or creative-work information appears in the UCSC directory.</x:v>
      </x:c>
      <x:c r="W96" s="3" t="str">
        <x:v>Left-sympathetic</x:v>
      </x:c>
      <x:c r="X96" s="3" t="str">
        <x:v>The research interview supports bilingual education and critiques policies that suppress heritage-language communities.</x:v>
      </x:c>
      <x:c r="Y96" s="3" t="str">
        <x:v>https://news.ucsc.edu/2025/08/ariel-chan-is-a-new-voice-for-linguistics-and-bilingualism-studies/</x:v>
      </x:c>
      <x:c r="Z96" s="3" t="str">
        <x:v>Yes</x:v>
      </x:c>
      <x:c r="AA96" s="3" t="str">
        <x:v>Professor or teaching-professor series, including emeritus status. Membership category determined from public appointment titles.</x:v>
      </x:c>
      <x:c r="AB96" s="3" t="str">
        <x:v>https://campusdirectory.ucsc.edu/cd_detail?uid=achan146</x:v>
      </x:c>
      <x:c r="AC96" s="13" t="str"/>
    </x:row>
    <x:row r="97" ht="82" customHeight="1">
      <x:c r="A97" s="3" t="str">
        <x:v>Bryan Donaldson</x:v>
      </x:c>
      <x:c r="B97" s="3" t="str">
        <x:v>Full</x:v>
      </x:c>
      <x:c r="C97" s="3" t="str">
        <x:v>Languages and Applied Linguistics</x:v>
      </x:c>
      <x:c r="D97" s="3" t="str">
        <x:v>French acquisition and historical linguistics; word order in relation to discourse and social variables.</x:v>
      </x:c>
      <x:c r="E97" s="12" t="str">
        <x:v>No</x:v>
      </x:c>
      <x:c r="F97" s="3" t="str">
        <x:v>Current professoriate</x:v>
      </x:c>
      <x:c r="G97" s="3" t="str">
        <x:v>Professor, French &amp; Applied Linguistics</x:v>
      </x:c>
      <x:c r="H97" s="3" t="str">
        <x:v>Languages and Applied Linguistics</x:v>
      </x:c>
      <x:c r="I97" s="3" t="str">
        <x:v>Languages and Applied Linguistics</x:v>
      </x:c>
      <x:c r="J97" s="3" t="str">
        <x:v>The work analyzes grammar and language acquisition. Speaker gender is a statistical variable here; the description does not analyze gender power, rights, institutions, or ideology.</x:v>
      </x:c>
      <x:c r="K97" s="3" t="str">
        <x:v>Reviewed description/publication</x:v>
      </x:c>
      <x:c r="L97" s="13" t="str">
        <x:v>https://campusdirectory.ucsc.edu/cd_detail?uid=badonald</x:v>
      </x:c>
      <x:c r="M97" s="13" t="str">
        <x:v>https://campusdirectory.ucsc.edu/cd_detail?uid=badonald</x:v>
      </x:c>
      <x:c r="N97" s="13" t="str">
        <x:v>https://humanities.ucsc.edu/people/</x:v>
      </x:c>
      <x:c r="O97" s="13" t="str">
        <x:v>https://campusdirectory.ucsc.edu/cd_detail?uid=badonald</x:v>
      </x:c>
      <x:c r="P97" s="3" t="str">
        <x:v>Research Interests; Summary of Expertise; Areas of Expertise; Biography, Education and Training; Selected Publications</x:v>
      </x:c>
      <x:c r="Q97" s="3" t="str"/>
      <x:c r="R97" s="3" t="str">
        <x:v>badonald</x:v>
      </x:c>
      <x:c r="S97" s="3" t="str">
        <x:v>2026-10-20</x:v>
      </x:c>
      <x:c r="T97" s="3" t="str">
        <x:v>Yes</x:v>
      </x:c>
      <x:c r="U97" s="3" t="str">
        <x:v>Yes</x:v>
      </x:c>
      <x:c r="V97" s="3" t="str">
        <x:v>Research or creative-work information appears in the UCSC directory.</x:v>
      </x:c>
      <x:c r="W97" s="3" t="str">
        <x:v>Not applicable</x:v>
      </x:c>
      <x:c r="X97" s="3" t="str">
        <x:v>No political research identified.</x:v>
      </x:c>
      <x:c r="Y97" s="3" t="str"/>
      <x:c r="Z97" s="3" t="str">
        <x:v>Yes</x:v>
      </x:c>
      <x:c r="AA97" s="3" t="str">
        <x:v>Professor or teaching-professor series, including emeritus status. Membership category determined from public appointment titles.</x:v>
      </x:c>
      <x:c r="AB97" s="3" t="str">
        <x:v>https://campusdirectory.ucsc.edu/cd_detail?uid=badonald</x:v>
      </x:c>
      <x:c r="AC97" s="13" t="str">
        <x:v>https://campusdirectory.ucsc.edu/cd_detail?uid=badonald</x:v>
      </x:c>
    </x:row>
    <x:row r="98" ht="82" customHeight="1">
      <x:c r="A98" s="3" t="str">
        <x:v>Saori Hoshi</x:v>
      </x:c>
      <x:c r="B98" s="3" t="str">
        <x:v>Assistant</x:v>
      </x:c>
      <x:c r="C98" s="3" t="str">
        <x:v>Languages and Applied Linguistics</x:v>
      </x:c>
      <x:c r="D98" s="3" t="str">
        <x:v>Japanese pragmatics, discourse, language pedagogy, gender, and identity.</x:v>
      </x:c>
      <x:c r="E98" s="12" t="str">
        <x:v>Yes</x:v>
      </x:c>
      <x:c r="F98" s="3" t="str">
        <x:v>Current professoriate</x:v>
      </x:c>
      <x:c r="G98" s="3" t="str">
        <x:v>Assistant Professor; Japanese Language Program Coordinator</x:v>
      </x:c>
      <x:c r="H98" s="3" t="str">
        <x:v>Languages and Applied Linguistics</x:v>
      </x:c>
      <x:c r="I98" s="3" t="str">
        <x:v>Languages and Applied Linguistics</x:v>
      </x:c>
      <x:c r="J98" s="3" t="str">
        <x:v>Gender and identity are explicit research interests.</x:v>
      </x:c>
      <x:c r="K98" s="3" t="str">
        <x:v>Reviewed description/publication</x:v>
      </x:c>
      <x:c r="L98" s="13" t="str">
        <x:v>https://campusdirectory.ucsc.edu/cd_detail?uid=shoshi</x:v>
      </x:c>
      <x:c r="M98" s="13" t="str">
        <x:v>https://campusdirectory.ucsc.edu/cd_detail?uid=shoshi</x:v>
      </x:c>
      <x:c r="N98" s="13" t="str">
        <x:v>https://humanities.ucsc.edu/people/</x:v>
      </x:c>
      <x:c r="O98" s="13" t="str">
        <x:v>https://campusdirectory.ucsc.edu/cd_detail?uid=shoshi</x:v>
      </x:c>
      <x:c r="P98" s="3" t="str">
        <x:v>Research Interests; Biography, Education and Training</x:v>
      </x:c>
      <x:c r="Q98" s="3" t="str"/>
      <x:c r="R98" s="3" t="str">
        <x:v>shoshi</x:v>
      </x:c>
      <x:c r="S98" s="3" t="str">
        <x:v>2026-10-20</x:v>
      </x:c>
      <x:c r="T98" s="3" t="str">
        <x:v>Yes</x:v>
      </x:c>
      <x:c r="U98" s="3" t="str">
        <x:v>Yes</x:v>
      </x:c>
      <x:c r="V98" s="3" t="str">
        <x:v>Research or creative-work information appears in the UCSC directory.</x:v>
      </x:c>
      <x:c r="W98" s="3" t="str">
        <x:v>Left-sympathetic</x:v>
      </x:c>
      <x:c r="X98" s="3" t="str">
        <x:v>Critical content-based language instruction; Development of an L2 Interactional Resource: The research statement explicitly adopts critical content-based instruction concerned with identity and power. This is a framework-based judgment; the technical interactional-resource article alone would not establish direction.</x:v>
      </x:c>
      <x:c r="Y98" s="3" t="str">
        <x:v>https://language.ucsc.edu/directory/shoshi/</x:v>
      </x:c>
      <x:c r="Z98" s="3" t="str">
        <x:v>Yes</x:v>
      </x:c>
      <x:c r="AA98" s="3" t="str">
        <x:v>Professor or teaching-professor series, including emeritus status. Membership category determined from public appointment titles.</x:v>
      </x:c>
      <x:c r="AB98" s="3" t="str">
        <x:v>https://campusdirectory.ucsc.edu/cd_detail?uid=shoshi</x:v>
      </x:c>
      <x:c r="AC98" s="13" t="str">
        <x:v>https://campusdirectory.ucsc.edu/cd_detail?uid=shoshi</x:v>
      </x:c>
    </x:row>
    <x:row r="99" ht="82" customHeight="1">
      <x:c r="A99" s="3" t="str">
        <x:v>Arshinder P Kaur</x:v>
      </x:c>
      <x:c r="B99" s="3" t="str">
        <x:v>Lecturer</x:v>
      </x:c>
      <x:c r="C99" s="3" t="str">
        <x:v>Languages and Applied Linguistics</x:v>
      </x:c>
      <x:c r="D99" s="3" t="str">
        <x:v>No research description found; the biography describes Punjabi teaching, curriculum work, and community activity.</x:v>
      </x:c>
      <x:c r="E99" s="12"/>
      <x:c r="F99" s="3" t="str">
        <x:v>Lecturer</x:v>
      </x:c>
      <x:c r="G99" s="3" t="str">
        <x:v>Lecturer in Punjabi</x:v>
      </x:c>
      <x:c r="H99" s="3" t="str">
        <x:v>Languages and Applied Linguistics</x:v>
      </x:c>
      <x:c r="I99" s="3" t="str">
        <x:v>Languages and Applied Linguistics</x:v>
      </x:c>
      <x:c r="J99" s="3" t="str">
        <x:v>The available professional biography describes teaching and service, without identifying research or creative scholarship.</x:v>
      </x:c>
      <x:c r="K99" s="3" t="str">
        <x:v>Insufficient information</x:v>
      </x:c>
      <x:c r="L99" s="13" t="str">
        <x:v>https://campusdirectory.ucsc.edu/cd_detail?uid=apkaur</x:v>
      </x:c>
      <x:c r="M99" s="13" t="str">
        <x:v>https://campusdirectory.ucsc.edu/cd_detail?uid=apkaur</x:v>
      </x:c>
      <x:c r="N99" s="13" t="str">
        <x:v>https://humanities.ucsc.edu/people/</x:v>
      </x:c>
      <x:c r="O99" s="13" t="str">
        <x:v>https://campusdirectory.ucsc.edu/cd_detail?uid=apkaur</x:v>
      </x:c>
      <x:c r="P99" s="3" t="str">
        <x:v>Biography, Education and Training</x:v>
      </x:c>
      <x:c r="Q99" s="3" t="str">
        <x:v>Unclassified: teaching and service alone are not used as research evidence.</x:v>
      </x:c>
      <x:c r="R99" s="3" t="str">
        <x:v>apkaur</x:v>
      </x:c>
      <x:c r="S99" s="3" t="str">
        <x:v>2026-10-20</x:v>
      </x:c>
      <x:c r="T99" s="3" t="str">
        <x:v>No</x:v>
      </x:c>
      <x:c r="U99" s="3" t="str">
        <x:v>No</x:v>
      </x:c>
      <x:c r="V99" s="3" t="str">
        <x:v>No research description or publication adequate to classify was found in the reviewed sources.</x:v>
      </x:c>
      <x:c r="W99" s="3" t="str">
        <x:v>Not applicable</x:v>
      </x:c>
      <x:c r="X99" s="3" t="str">
        <x:v>Research not found in the reviewed sources.</x:v>
      </x:c>
      <x:c r="Y99" s="3" t="str"/>
      <x:c r="Z99" s="3" t="str">
        <x:v>No</x:v>
      </x:c>
      <x:c r="AA99" s="3" t="str">
        <x:v>Non-Senate lecturer title; no security-of-employment or teaching-professor appointment documented. Exclusion does not imply part-time employment.</x:v>
      </x:c>
      <x:c r="AB99" s="3" t="str">
        <x:v>https://campusdirectory.ucsc.edu/cd_detail?uid=apkaur</x:v>
      </x:c>
      <x:c r="AC99" s="13" t="str"/>
    </x:row>
    <x:row r="100" ht="82" customHeight="1">
      <x:c r="A100" s="3" t="str">
        <x:v>Stephanie L Lain</x:v>
      </x:c>
      <x:c r="B100" s="3" t="str">
        <x:v>Lecturer</x:v>
      </x:c>
      <x:c r="C100" s="3" t="str">
        <x:v>Languages and Applied Linguistics</x:v>
      </x:c>
      <x:c r="D100" s="3" t="str">
        <x:v>Experimental phonetics, speech production and perception, and content-based language instruction.</x:v>
      </x:c>
      <x:c r="E100" s="12" t="str">
        <x:v>No</x:v>
      </x:c>
      <x:c r="F100" s="3" t="str">
        <x:v>Lecturer</x:v>
      </x:c>
      <x:c r="G100" s="3" t="str">
        <x:v>Continuing Lecturer in Spanish</x:v>
      </x:c>
      <x:c r="H100" s="3" t="str">
        <x:v>Languages and Applied Linguistics</x:v>
      </x:c>
      <x:c r="I100" s="3" t="str">
        <x:v>Languages and Applied Linguistics</x:v>
      </x:c>
      <x:c r="J100" s="3" t="str">
        <x:v>The stated research concerns speech science and language teaching.</x:v>
      </x:c>
      <x:c r="K100" s="3" t="str">
        <x:v>Reviewed description/publication</x:v>
      </x:c>
      <x:c r="L100" s="13" t="str">
        <x:v>https://stephlain.sites.ucsc.edu/</x:v>
      </x:c>
      <x:c r="M100" s="13" t="str">
        <x:v>https://campusdirectory.ucsc.edu/cd_detail?uid=slain</x:v>
      </x:c>
      <x:c r="N100" s="13" t="str">
        <x:v>https://humanities.ucsc.edu/people/</x:v>
      </x:c>
      <x:c r="O100" s="13" t="str">
        <x:v>https://campusdirectory.ucsc.edu/cd_detail?uid=slain</x:v>
      </x:c>
      <x:c r="P100" s="3" t="str">
        <x:v>Supplementary research source</x:v>
      </x:c>
      <x:c r="Q100" s="3" t="str"/>
      <x:c r="R100" s="3" t="str">
        <x:v>slain</x:v>
      </x:c>
      <x:c r="S100" s="3" t="str">
        <x:v>2026-10-20</x:v>
      </x:c>
      <x:c r="T100" s="3" t="str">
        <x:v>Yes</x:v>
      </x:c>
      <x:c r="U100" s="3" t="str">
        <x:v>No</x:v>
      </x:c>
      <x:c r="V100" s="3" t="str">
        <x:v>Research found in a supplementary public source.</x:v>
      </x:c>
      <x:c r="W100" s="3" t="str">
        <x:v>Not applicable</x:v>
      </x:c>
      <x:c r="X100" s="3" t="str">
        <x:v>No political research identified.</x:v>
      </x:c>
      <x:c r="Y100" s="3" t="str"/>
      <x:c r="Z100" s="3" t="str">
        <x:v>No</x:v>
      </x:c>
      <x:c r="AA100" s="3" t="str">
        <x:v>Non-Senate lecturer title; no security-of-employment or teaching-professor appointment documented. Exclusion does not imply part-time employment.</x:v>
      </x:c>
      <x:c r="AB100" s="3" t="str">
        <x:v>https://campusdirectory.ucsc.edu/cd_detail?uid=slain</x:v>
      </x:c>
      <x:c r="AC100" s="13" t="str"/>
    </x:row>
    <x:row r="101" ht="82" customHeight="1">
      <x:c r="A101" s="3" t="str">
        <x:v>Jonathan S Levitow</x:v>
      </x:c>
      <x:c r="B101" s="3" t="str">
        <x:v>Lecturer</x:v>
      </x:c>
      <x:c r="C101" s="3" t="str">
        <x:v>Languages and Applied Linguistics</x:v>
      </x:c>
      <x:c r="D101" s="3" t="str">
        <x:v>Yiddish language and literature; a sufficient research description was not located.</x:v>
      </x:c>
      <x:c r="E101" s="12"/>
      <x:c r="F101" s="3" t="str">
        <x:v>Lecturer</x:v>
      </x:c>
      <x:c r="G101" s="3" t="str">
        <x:v>Lecturer in Yiddish</x:v>
      </x:c>
      <x:c r="H101" s="3" t="str">
        <x:v>Languages and Applied Linguistics</x:v>
      </x:c>
      <x:c r="I101" s="3" t="str">
        <x:v>Languages and Applied Linguistics</x:v>
      </x:c>
      <x:c r="J101" s="3" t="str">
        <x:v>Insufficient research information.</x:v>
      </x:c>
      <x:c r="K101" s="3" t="str">
        <x:v>Insufficient information</x:v>
      </x:c>
      <x:c r="L101" s="13" t="str">
        <x:v>https://campusdirectory.ucsc.edu/cd_detail?uid=jlevitow</x:v>
      </x:c>
      <x:c r="M101" s="13" t="str">
        <x:v>https://campusdirectory.ucsc.edu/cd_detail?uid=jlevitow</x:v>
      </x:c>
      <x:c r="N101" s="13" t="str">
        <x:v>https://humanities.ucsc.edu/people/</x:v>
      </x:c>
      <x:c r="O101" s="13" t="str">
        <x:v>https://campusdirectory.ucsc.edu/cd_detail?uid=jlevitow</x:v>
      </x:c>
      <x:c r="P101" s="3" t="str">
        <x:v>No research description found in directory; supplementary search inconclusive</x:v>
      </x:c>
      <x:c r="Q101" s="3" t="str">
        <x:v>Unclassified: not counted as No.</x:v>
      </x:c>
      <x:c r="R101" s="3" t="str">
        <x:v>jlevitow</x:v>
      </x:c>
      <x:c r="S101" s="3" t="str">
        <x:v>2026-10-20</x:v>
      </x:c>
      <x:c r="T101" s="3" t="str">
        <x:v>No</x:v>
      </x:c>
      <x:c r="U101" s="3" t="str">
        <x:v>No</x:v>
      </x:c>
      <x:c r="V101" s="3" t="str">
        <x:v>No research description or publication adequate to classify was found in the reviewed sources.</x:v>
      </x:c>
      <x:c r="W101" s="3" t="str">
        <x:v>Not applicable</x:v>
      </x:c>
      <x:c r="X101" s="3" t="str">
        <x:v>Research not found in the reviewed sources.</x:v>
      </x:c>
      <x:c r="Y101" s="3" t="str"/>
      <x:c r="Z101" s="3" t="str">
        <x:v>No</x:v>
      </x:c>
      <x:c r="AA101" s="3" t="str">
        <x:v>Non-Senate lecturer title; no security-of-employment or teaching-professor appointment documented. Exclusion does not imply part-time employment.</x:v>
      </x:c>
      <x:c r="AB101" s="3" t="str">
        <x:v>https://campusdirectory.ucsc.edu/cd_detail?uid=jlevitow</x:v>
      </x:c>
      <x:c r="AC101" s="13" t="str"/>
    </x:row>
    <x:row r="102" ht="82" customHeight="1">
      <x:c r="A102" s="3" t="str">
        <x:v>Sandra B Malone</x:v>
      </x:c>
      <x:c r="B102" s="3" t="str">
        <x:v>Lecturer</x:v>
      </x:c>
      <x:c r="C102" s="3" t="str">
        <x:v>Languages and Applied Linguistics</x:v>
      </x:c>
      <x:c r="D102" s="3" t="str">
        <x:v>Spanish language instruction; a research description was not located in the reviewed material.</x:v>
      </x:c>
      <x:c r="E102" s="12"/>
      <x:c r="F102" s="3" t="str">
        <x:v>Lecturer</x:v>
      </x:c>
      <x:c r="G102" s="3" t="str">
        <x:v>Lecturer in Spanish</x:v>
      </x:c>
      <x:c r="H102" s="3" t="str">
        <x:v>Languages and Applied Linguistics</x:v>
      </x:c>
      <x:c r="I102" s="3" t="str">
        <x:v>Languages and Applied Linguistics</x:v>
      </x:c>
      <x:c r="J102" s="3" t="str">
        <x:v>Insufficient research information.</x:v>
      </x:c>
      <x:c r="K102" s="3" t="str">
        <x:v>Insufficient information</x:v>
      </x:c>
      <x:c r="L102" s="13" t="str">
        <x:v>https://campusdirectory.ucsc.edu/cd_detail?uid=sbmalone</x:v>
      </x:c>
      <x:c r="M102" s="13" t="str">
        <x:v>https://campusdirectory.ucsc.edu/cd_detail?uid=sbmalone</x:v>
      </x:c>
      <x:c r="N102" s="13" t="str">
        <x:v>https://humanities.ucsc.edu/people/</x:v>
      </x:c>
      <x:c r="O102" s="13" t="str">
        <x:v>https://campusdirectory.ucsc.edu/cd_detail?uid=sbmalone</x:v>
      </x:c>
      <x:c r="P102" s="3" t="str">
        <x:v>No research description found in directory; supplementary search inconclusive</x:v>
      </x:c>
      <x:c r="Q102" s="3" t="str">
        <x:v>Unclassified: not counted as No.</x:v>
      </x:c>
      <x:c r="R102" s="3" t="str">
        <x:v>sbmalone</x:v>
      </x:c>
      <x:c r="S102" s="3" t="str">
        <x:v>2026-10-20</x:v>
      </x:c>
      <x:c r="T102" s="3" t="str">
        <x:v>No</x:v>
      </x:c>
      <x:c r="U102" s="3" t="str">
        <x:v>No</x:v>
      </x:c>
      <x:c r="V102" s="3" t="str">
        <x:v>No research description or publication adequate to classify was found in the reviewed sources.</x:v>
      </x:c>
      <x:c r="W102" s="3" t="str">
        <x:v>Not applicable</x:v>
      </x:c>
      <x:c r="X102" s="3" t="str">
        <x:v>Research not found in the reviewed sources.</x:v>
      </x:c>
      <x:c r="Y102" s="3" t="str"/>
      <x:c r="Z102" s="3" t="str">
        <x:v>No</x:v>
      </x:c>
      <x:c r="AA102" s="3" t="str">
        <x:v>Non-Senate lecturer title; no security-of-employment or teaching-professor appointment documented. Exclusion does not imply part-time employment.</x:v>
      </x:c>
      <x:c r="AB102" s="3" t="str">
        <x:v>https://campusdirectory.ucsc.edu/cd_detail?uid=sbmalone</x:v>
      </x:c>
      <x:c r="AC102" s="13" t="str"/>
    </x:row>
    <x:row r="103" ht="82" customHeight="1">
      <x:c r="A103" s="3" t="str">
        <x:v>Donald Miller</x:v>
      </x:c>
      <x:c r="B103" s="3" t="str">
        <x:v>Lecturer</x:v>
      </x:c>
      <x:c r="C103" s="3" t="str">
        <x:v>Languages and Applied Linguistics</x:v>
      </x:c>
      <x:c r="D103" s="3" t="str">
        <x:v>Second-language acquisition, language teaching, and applied linguistics.</x:v>
      </x:c>
      <x:c r="E103" s="12" t="str">
        <x:v>No</x:v>
      </x:c>
      <x:c r="F103" s="3" t="str">
        <x:v>Lecturer</x:v>
      </x:c>
      <x:c r="G103" s="3" t="str">
        <x:v>Lecturer in Applied Lingustics</x:v>
      </x:c>
      <x:c r="H103" s="3" t="str">
        <x:v>Languages and Applied Linguistics</x:v>
      </x:c>
      <x:c r="I103" s="3" t="str">
        <x:v>Languages and Applied Linguistics</x:v>
      </x:c>
      <x:c r="J103" s="3" t="str">
        <x:v>The faculty website describes language learning and pedagogy without an explicit political theme.</x:v>
      </x:c>
      <x:c r="K103" s="3" t="str">
        <x:v>Reviewed description/publication</x:v>
      </x:c>
      <x:c r="L103" s="13" t="str">
        <x:v>https://dpmiller.weebly.com/</x:v>
      </x:c>
      <x:c r="M103" s="13" t="str">
        <x:v>https://campusdirectory.ucsc.edu/cd_detail?uid=dpmiller</x:v>
      </x:c>
      <x:c r="N103" s="13" t="str">
        <x:v>https://humanities.ucsc.edu/people/</x:v>
      </x:c>
      <x:c r="O103" s="13" t="str">
        <x:v>https://campusdirectory.ucsc.edu/cd_detail?uid=dpmiller</x:v>
      </x:c>
      <x:c r="P103" s="3" t="str">
        <x:v>Supplementary research source</x:v>
      </x:c>
      <x:c r="Q103" s="3" t="str">
        <x:v>UCSC directory Lecturer title used; personal website lists an assistant-professor role elsewhere.</x:v>
      </x:c>
      <x:c r="R103" s="3" t="str">
        <x:v>dpmiller</x:v>
      </x:c>
      <x:c r="S103" s="3" t="str">
        <x:v>2026-10-20</x:v>
      </x:c>
      <x:c r="T103" s="3" t="str">
        <x:v>Yes</x:v>
      </x:c>
      <x:c r="U103" s="3" t="str">
        <x:v>No</x:v>
      </x:c>
      <x:c r="V103" s="3" t="str">
        <x:v>Research found in a supplementary public source.</x:v>
      </x:c>
      <x:c r="W103" s="3" t="str">
        <x:v>Not applicable</x:v>
      </x:c>
      <x:c r="X103" s="3" t="str">
        <x:v>No political research identified.</x:v>
      </x:c>
      <x:c r="Y103" s="3" t="str"/>
      <x:c r="Z103" s="3" t="str">
        <x:v>No</x:v>
      </x:c>
      <x:c r="AA103" s="3" t="str">
        <x:v>Non-Senate lecturer title; no security-of-employment or teaching-professor appointment documented. Exclusion does not imply part-time employment.</x:v>
      </x:c>
      <x:c r="AB103" s="3" t="str">
        <x:v>https://campusdirectory.ucsc.edu/cd_detail?uid=dpmiller</x:v>
      </x:c>
      <x:c r="AC103" s="13" t="str"/>
    </x:row>
    <x:row r="104" ht="82" customHeight="1">
      <x:c r="A104" s="3" t="str">
        <x:v>Shigeko Okamoto</x:v>
      </x:c>
      <x:c r="B104" s="3" t="str">
        <x:v>Full</x:v>
      </x:c>
      <x:c r="C104" s="3" t="str">
        <x:v>Languages and Applied Linguistics</x:v>
      </x:c>
      <x:c r="D104" s="3" t="str">
        <x:v>Sociolinguistics, pragmatics, discourse analysis, and language and gender.</x:v>
      </x:c>
      <x:c r="E104" s="12" t="str">
        <x:v>Yes</x:v>
      </x:c>
      <x:c r="F104" s="3" t="str">
        <x:v>Emeritus</x:v>
      </x:c>
      <x:c r="G104" s="3" t="str">
        <x:v>Professor Emerita</x:v>
      </x:c>
      <x:c r="H104" s="3" t="str">
        <x:v>Languages and Applied Linguistics</x:v>
      </x:c>
      <x:c r="I104" s="3" t="str"/>
      <x:c r="J104" s="3" t="str">
        <x:v>Language and gender is explicitly listed.</x:v>
      </x:c>
      <x:c r="K104" s="3" t="str">
        <x:v>Reviewed description/publication</x:v>
      </x:c>
      <x:c r="L104" s="13" t="str">
        <x:v>https://campusdirectory.ucsc.edu/cd_detail?uid=sokamoto</x:v>
      </x:c>
      <x:c r="M104" s="13" t="str">
        <x:v>https://campusdirectory.ucsc.edu/cd_detail?uid=sokamoto</x:v>
      </x:c>
      <x:c r="N104" s="13" t="str">
        <x:v>https://humanities.ucsc.edu/people/</x:v>
      </x:c>
      <x:c r="O104" s="13" t="str">
        <x:v>https://campusdirectory.ucsc.edu/cd_detail?uid=sokamoto</x:v>
      </x:c>
      <x:c r="P104" s="3" t="str">
        <x:v>Research Interests</x:v>
      </x:c>
      <x:c r="Q104" s="3" t="str">
        <x:v>Roster-listed emeritus; inclusion does not imply current teaching or employment.</x:v>
      </x:c>
      <x:c r="R104" s="3" t="str">
        <x:v>sokamoto</x:v>
      </x:c>
      <x:c r="S104" s="3" t="str">
        <x:v>2026-10-20</x:v>
      </x:c>
      <x:c r="T104" s="3" t="str">
        <x:v>Yes</x:v>
      </x:c>
      <x:c r="U104" s="3" t="str">
        <x:v>Yes</x:v>
      </x:c>
      <x:c r="V104" s="3" t="str">
        <x:v>Research or creative-work information appears in the UCSC directory.</x:v>
      </x:c>
      <x:c r="W104" s="3" t="str">
        <x:v>Left-sympathetic</x:v>
      </x:c>
      <x:c r="X104" s="3" t="str">
        <x:v>Japanese Language, Gender, and Ideology challenges homogeneous gender norms and treats traditional language prescriptions as constructed by institutional power.</x:v>
      </x:c>
      <x:c r="Y104" s="3" t="str">
        <x:v>https://academic.oup.com/book/48374</x:v>
      </x:c>
      <x:c r="Z104" s="3" t="str">
        <x:v>Yes</x:v>
      </x:c>
      <x:c r="AA104" s="3" t="str">
        <x:v>Professor or teaching-professor series, including emeritus status. Membership category determined from public appointment titles.</x:v>
      </x:c>
      <x:c r="AB104" s="3" t="str">
        <x:v>https://campusdirectory.ucsc.edu/cd_detail?uid=sokamoto</x:v>
      </x:c>
      <x:c r="AC104" s="13" t="str">
        <x:v>https://campusdirectory.ucsc.edu/cd_detail?uid=sokamoto</x:v>
      </x:c>
    </x:row>
    <x:row r="105" ht="82" customHeight="1">
      <x:c r="A105" s="3" t="str">
        <x:v>David A Orlando</x:v>
      </x:c>
      <x:c r="B105" s="3" t="str">
        <x:v>Associate (teaching)</x:v>
      </x:c>
      <x:c r="C105" s="3" t="str">
        <x:v>Languages and Applied Linguistics</x:v>
      </x:c>
      <x:c r="D105" s="3" t="str">
        <x:v>Language instruction; a sufficient research description was not established.</x:v>
      </x:c>
      <x:c r="E105" s="12"/>
      <x:c r="F105" s="3" t="str">
        <x:v>Emeritus</x:v>
      </x:c>
      <x:c r="G105" s="3" t="str">
        <x:v>SOE Lecturer Emeritus</x:v>
      </x:c>
      <x:c r="H105" s="3" t="str">
        <x:v>Languages and Applied Linguistics</x:v>
      </x:c>
      <x:c r="I105" s="3" t="str"/>
      <x:c r="J105" s="3" t="str">
        <x:v>Insufficient research information.</x:v>
      </x:c>
      <x:c r="K105" s="3" t="str">
        <x:v>Insufficient information</x:v>
      </x:c>
      <x:c r="L105" s="13" t="str">
        <x:v>https://campusdirectory.ucsc.edu/cd_detail?uid=dorlando</x:v>
      </x:c>
      <x:c r="M105" s="13" t="str">
        <x:v>https://campusdirectory.ucsc.edu/cd_detail?uid=dorlando</x:v>
      </x:c>
      <x:c r="N105" s="13" t="str">
        <x:v>https://humanities.ucsc.edu/people/</x:v>
      </x:c>
      <x:c r="O105" s="13" t="str">
        <x:v>https://catalog.ucsc.edu/en/2025-2026/general-catalog/teaching-and-administrative-staff/2025-26-ucsc-faculty</x:v>
      </x:c>
      <x:c r="P105" s="3" t="str">
        <x:v>No research description found in directory; supplementary search inconclusive</x:v>
      </x:c>
      <x:c r="Q105" s="3" t="str">
        <x:v>Unclassified: not counted as No. Roster-listed emeritus; inclusion does not imply current teaching or employment. The 2025–26 UCSC faculty catalogue identifies this appointment as Associate Teaching Professor Emeritus; the older directory title is retained in Reported title.</x:v>
      </x:c>
      <x:c r="R105" s="3" t="str">
        <x:v>dorlando</x:v>
      </x:c>
      <x:c r="S105" s="3" t="str">
        <x:v>2026-10-20</x:v>
      </x:c>
      <x:c r="T105" s="3" t="str">
        <x:v>No</x:v>
      </x:c>
      <x:c r="U105" s="3" t="str">
        <x:v>No</x:v>
      </x:c>
      <x:c r="V105" s="3" t="str">
        <x:v>No research description or publication adequate to classify was found in the reviewed sources.</x:v>
      </x:c>
      <x:c r="W105" s="3" t="str">
        <x:v>Not applicable</x:v>
      </x:c>
      <x:c r="X105" s="3" t="str">
        <x:v>Research not found in the reviewed sources.</x:v>
      </x:c>
      <x:c r="Y105" s="3" t="str"/>
      <x:c r="Z105" s="3" t="str">
        <x:v>Yes</x:v>
      </x:c>
      <x:c r="AA105" s="3" t="str">
        <x:v>Professor or teaching-professor series, including emeritus status. Membership category determined from public appointment titles.</x:v>
      </x:c>
      <x:c r="AB105" s="3" t="str">
        <x:v>https://catalog.ucsc.edu/en/2025-2026/general-catalog/teaching-and-administrative-staff/2025-26-ucsc-faculty</x:v>
      </x:c>
      <x:c r="AC105" s="13" t="str"/>
    </x:row>
    <x:row r="106" ht="82" customHeight="1">
      <x:c r="A106" s="3" t="str">
        <x:v>Maria Gonzalez Pagani</x:v>
      </x:c>
      <x:c r="B106" s="3" t="str">
        <x:v>Full (teaching)</x:v>
      </x:c>
      <x:c r="C106" s="3" t="str">
        <x:v>Languages and Applied Linguistics</x:v>
      </x:c>
      <x:c r="D106" s="3" t="str">
        <x:v>Research description not established; teaching interests include Spanish syntax, language pedagogy, and women’s contributions to Latin American culture.</x:v>
      </x:c>
      <x:c r="E106" s="12"/>
      <x:c r="F106" s="3" t="str">
        <x:v>Teaching professoriate</x:v>
      </x:c>
      <x:c r="G106" s="3" t="str">
        <x:v>Teaching Professor</x:v>
      </x:c>
      <x:c r="H106" s="3" t="str">
        <x:v>Languages and Applied Linguistics</x:v>
      </x:c>
      <x:c r="I106" s="3" t="str">
        <x:v>Languages and Applied Linguistics</x:v>
      </x:c>
      <x:c r="J106" s="3" t="str">
        <x:v>The available description is labeled teaching interests, so it is not treated as a research classification.</x:v>
      </x:c>
      <x:c r="K106" s="3" t="str">
        <x:v>Insufficient information</x:v>
      </x:c>
      <x:c r="L106" s="13" t="str">
        <x:v>https://language.ucsc.edu/directory/vgpagani/</x:v>
      </x:c>
      <x:c r="M106" s="13" t="str">
        <x:v>https://campusdirectory.ucsc.edu/cd_detail?uid=vgpagani</x:v>
      </x:c>
      <x:c r="N106" s="13" t="str">
        <x:v>https://humanities.ucsc.edu/people/</x:v>
      </x:c>
      <x:c r="O106" s="13" t="str">
        <x:v>https://campusdirectory.ucsc.edu/cd_detail?uid=vgpagani</x:v>
      </x:c>
      <x:c r="P106" s="3" t="str">
        <x:v>Supplementary research source</x:v>
      </x:c>
      <x:c r="Q106" s="3" t="str">
        <x:v>Unclassified: not counted as No.</x:v>
      </x:c>
      <x:c r="R106" s="3" t="str">
        <x:v>vgpagani</x:v>
      </x:c>
      <x:c r="S106" s="3" t="str">
        <x:v>2026-10-20</x:v>
      </x:c>
      <x:c r="T106" s="3" t="str">
        <x:v>No</x:v>
      </x:c>
      <x:c r="U106" s="3" t="str">
        <x:v>No</x:v>
      </x:c>
      <x:c r="V106" s="3" t="str">
        <x:v>No research description or publication adequate to classify was found in the reviewed sources.</x:v>
      </x:c>
      <x:c r="W106" s="3" t="str">
        <x:v>Not applicable</x:v>
      </x:c>
      <x:c r="X106" s="3" t="str">
        <x:v>Research not found in the reviewed sources.</x:v>
      </x:c>
      <x:c r="Y106" s="3" t="str"/>
      <x:c r="Z106" s="3" t="str">
        <x:v>Yes</x:v>
      </x:c>
      <x:c r="AA106" s="3" t="str">
        <x:v>Professor or teaching-professor series, including emeritus status. Membership category determined from public appointment titles.</x:v>
      </x:c>
      <x:c r="AB106" s="3" t="str">
        <x:v>https://campusdirectory.ucsc.edu/cd_detail?uid=vgpagani</x:v>
      </x:c>
      <x:c r="AC106" s="13" t="str"/>
    </x:row>
    <x:row r="107" ht="82" customHeight="1">
      <x:c r="A107" s="3" t="str">
        <x:v>Maria A Prencipe</x:v>
      </x:c>
      <x:c r="B107" s="3" t="str">
        <x:v>Senior lecturer</x:v>
      </x:c>
      <x:c r="C107" s="3" t="str">
        <x:v>Languages and Applied Linguistics</x:v>
      </x:c>
      <x:c r="D107" s="3" t="str">
        <x:v>Italian language and culture, literature, film, history, and ethnomusicology.</x:v>
      </x:c>
      <x:c r="E107" s="12" t="str">
        <x:v>No</x:v>
      </x:c>
      <x:c r="F107" s="3" t="str">
        <x:v>Lecturer</x:v>
      </x:c>
      <x:c r="G107" s="3" t="str">
        <x:v>Senior Continuing Lecturer in Italian</x:v>
      </x:c>
      <x:c r="H107" s="3" t="str">
        <x:v>Languages and Applied Linguistics</x:v>
      </x:c>
      <x:c r="I107" s="3" t="str">
        <x:v>Languages and Applied Linguistics</x:v>
      </x:c>
      <x:c r="J107" s="3" t="str">
        <x:v>The listed fields and teaching account do not establish a political theme.</x:v>
      </x:c>
      <x:c r="K107" s="3" t="str">
        <x:v>Limited description</x:v>
      </x:c>
      <x:c r="L107" s="13" t="str">
        <x:v>https://campusdirectory.ucsc.edu/cd_detail?uid=prencipe</x:v>
      </x:c>
      <x:c r="M107" s="13" t="str">
        <x:v>https://campusdirectory.ucsc.edu/cd_detail?uid=prencipe</x:v>
      </x:c>
      <x:c r="N107" s="13" t="str">
        <x:v>https://humanities.ucsc.edu/people/</x:v>
      </x:c>
      <x:c r="O107" s="13" t="str">
        <x:v>https://campusdirectory.ucsc.edu/cd_detail?uid=prencipe</x:v>
      </x:c>
      <x:c r="P107" s="3" t="str">
        <x:v>Areas of Expertise; Biography, Education and Training</x:v>
      </x:c>
      <x:c r="Q107" s="3" t="str">
        <x:v>No applies to the limited reviewed description; it is not a finding about the entire publication record.</x:v>
      </x:c>
      <x:c r="R107" s="3" t="str">
        <x:v>prencipe</x:v>
      </x:c>
      <x:c r="S107" s="3" t="str">
        <x:v>2026-10-20</x:v>
      </x:c>
      <x:c r="T107" s="3" t="str">
        <x:v>Yes</x:v>
      </x:c>
      <x:c r="U107" s="3" t="str">
        <x:v>Yes</x:v>
      </x:c>
      <x:c r="V107" s="3" t="str">
        <x:v>Research or creative-work information appears in the UCSC directory.</x:v>
      </x:c>
      <x:c r="W107" s="3" t="str">
        <x:v>Not applicable</x:v>
      </x:c>
      <x:c r="X107" s="3" t="str">
        <x:v>No political research identified.</x:v>
      </x:c>
      <x:c r="Y107" s="3" t="str"/>
      <x:c r="Z107" s="3" t="str">
        <x:v>No</x:v>
      </x:c>
      <x:c r="AA107" s="3" t="str">
        <x:v>Non-Senate lecturer title; no security-of-employment or teaching-professor appointment documented. Exclusion does not imply part-time employment.</x:v>
      </x:c>
      <x:c r="AB107" s="3" t="str">
        <x:v>https://campusdirectory.ucsc.edu/cd_detail?uid=prencipe</x:v>
      </x:c>
      <x:c r="AC107" s="13" t="str"/>
    </x:row>
    <x:row r="108" ht="82" customHeight="1">
      <x:c r="A108" s="3" t="str">
        <x:v>Josefina Bittar Prieto</x:v>
      </x:c>
      <x:c r="B108" s="3" t="str">
        <x:v>Assistant</x:v>
      </x:c>
      <x:c r="C108" s="3" t="str">
        <x:v>Languages and Applied Linguistics</x:v>
      </x:c>
      <x:c r="D108" s="3" t="str">
        <x:v>Language contact, bilingualism, Latin American languages, and corpus-based morphosyntax.</x:v>
      </x:c>
      <x:c r="E108" s="12" t="str">
        <x:v>No</x:v>
      </x:c>
      <x:c r="F108" s="3" t="str">
        <x:v>Current professoriate</x:v>
      </x:c>
      <x:c r="G108" s="3" t="str">
        <x:v>Assistant Professor</x:v>
      </x:c>
      <x:c r="H108" s="3" t="str">
        <x:v>Languages and Applied Linguistics</x:v>
      </x:c>
      <x:c r="I108" s="3" t="str">
        <x:v>Languages and Applied Linguistics</x:v>
      </x:c>
      <x:c r="J108" s="3" t="str">
        <x:v>Language contact and grammatical structure are not political topics by themselves.</x:v>
      </x:c>
      <x:c r="K108" s="3" t="str">
        <x:v>Reviewed description/publication</x:v>
      </x:c>
      <x:c r="L108" s="13" t="str">
        <x:v>https://campusdirectory.ucsc.edu/cd_detail?uid=jbittarp</x:v>
      </x:c>
      <x:c r="M108" s="13" t="str">
        <x:v>https://campusdirectory.ucsc.edu/cd_detail?uid=jbittarp</x:v>
      </x:c>
      <x:c r="N108" s="13" t="str">
        <x:v>https://humanities.ucsc.edu/people/</x:v>
      </x:c>
      <x:c r="O108" s="13" t="str">
        <x:v>https://campusdirectory.ucsc.edu/cd_detail?uid=jbittarp</x:v>
      </x:c>
      <x:c r="P108" s="3" t="str">
        <x:v>Summary of Expertise</x:v>
      </x:c>
      <x:c r="Q108" s="3" t="str"/>
      <x:c r="R108" s="3" t="str">
        <x:v>jbittarp</x:v>
      </x:c>
      <x:c r="S108" s="3" t="str">
        <x:v>2026-10-20</x:v>
      </x:c>
      <x:c r="T108" s="3" t="str">
        <x:v>Yes</x:v>
      </x:c>
      <x:c r="U108" s="3" t="str">
        <x:v>Yes</x:v>
      </x:c>
      <x:c r="V108" s="3" t="str">
        <x:v>Research or creative-work information appears in the UCSC directory.</x:v>
      </x:c>
      <x:c r="W108" s="3" t="str">
        <x:v>Not applicable</x:v>
      </x:c>
      <x:c r="X108" s="3" t="str">
        <x:v>No political research identified.</x:v>
      </x:c>
      <x:c r="Y108" s="3" t="str"/>
      <x:c r="Z108" s="3" t="str">
        <x:v>Yes</x:v>
      </x:c>
      <x:c r="AA108" s="3" t="str">
        <x:v>Professor or teaching-professor series, including emeritus status. Membership category determined from public appointment titles.</x:v>
      </x:c>
      <x:c r="AB108" s="3" t="str">
        <x:v>https://campusdirectory.ucsc.edu/cd_detail?uid=jbittarp</x:v>
      </x:c>
      <x:c r="AC108" s="13" t="str"/>
    </x:row>
    <x:row r="109" ht="82" customHeight="1">
      <x:c r="A109" s="3" t="str">
        <x:v>Carine Rohmer</x:v>
      </x:c>
      <x:c r="B109" s="3" t="str">
        <x:v>Lecturer</x:v>
      </x:c>
      <x:c r="C109" s="3" t="str">
        <x:v>Languages and Applied Linguistics</x:v>
      </x:c>
      <x:c r="D109" s="3" t="str">
        <x:v>French-language instruction; a research description was not located in the reviewed material.</x:v>
      </x:c>
      <x:c r="E109" s="12"/>
      <x:c r="F109" s="3" t="str">
        <x:v>Lecturer</x:v>
      </x:c>
      <x:c r="G109" s="3" t="str">
        <x:v>Lecturer in French</x:v>
      </x:c>
      <x:c r="H109" s="3" t="str">
        <x:v>Languages and Applied Linguistics</x:v>
      </x:c>
      <x:c r="I109" s="3" t="str">
        <x:v>Languages and Applied Linguistics</x:v>
      </x:c>
      <x:c r="J109" s="3" t="str">
        <x:v>Insufficient research information.</x:v>
      </x:c>
      <x:c r="K109" s="3" t="str">
        <x:v>Insufficient information</x:v>
      </x:c>
      <x:c r="L109" s="13" t="str">
        <x:v>https://campusdirectory.ucsc.edu/cd_detail?uid=crohmer</x:v>
      </x:c>
      <x:c r="M109" s="13" t="str">
        <x:v>https://campusdirectory.ucsc.edu/cd_detail?uid=crohmer</x:v>
      </x:c>
      <x:c r="N109" s="13" t="str">
        <x:v>https://humanities.ucsc.edu/people/</x:v>
      </x:c>
      <x:c r="O109" s="13" t="str">
        <x:v>https://campusdirectory.ucsc.edu/cd_detail?uid=crohmer</x:v>
      </x:c>
      <x:c r="P109" s="3" t="str">
        <x:v>No research description found in directory; supplementary search inconclusive</x:v>
      </x:c>
      <x:c r="Q109" s="3" t="str">
        <x:v>Unclassified: not counted as No.</x:v>
      </x:c>
      <x:c r="R109" s="3" t="str">
        <x:v>crohmer</x:v>
      </x:c>
      <x:c r="S109" s="3" t="str">
        <x:v>2026-10-20</x:v>
      </x:c>
      <x:c r="T109" s="3" t="str">
        <x:v>No</x:v>
      </x:c>
      <x:c r="U109" s="3" t="str">
        <x:v>No</x:v>
      </x:c>
      <x:c r="V109" s="3" t="str">
        <x:v>No research description or publication adequate to classify was found in the reviewed sources.</x:v>
      </x:c>
      <x:c r="W109" s="3" t="str">
        <x:v>Not applicable</x:v>
      </x:c>
      <x:c r="X109" s="3" t="str">
        <x:v>Research not found in the reviewed sources.</x:v>
      </x:c>
      <x:c r="Y109" s="3" t="str"/>
      <x:c r="Z109" s="3" t="str">
        <x:v>No</x:v>
      </x:c>
      <x:c r="AA109" s="3" t="str">
        <x:v>Non-Senate lecturer title; no security-of-employment or teaching-professor appointment documented. Exclusion does not imply part-time employment.</x:v>
      </x:c>
      <x:c r="AB109" s="3" t="str">
        <x:v>https://campusdirectory.ucsc.edu/cd_detail?uid=crohmer</x:v>
      </x:c>
      <x:c r="AC109" s="13" t="str"/>
    </x:row>
    <x:row r="110" ht="82" customHeight="1">
      <x:c r="A110" s="3" t="str">
        <x:v>Christian Ruvalcaba</x:v>
      </x:c>
      <x:c r="B110" s="3" t="str">
        <x:v>Assistant</x:v>
      </x:c>
      <x:c r="C110" s="3" t="str">
        <x:v>Languages and Applied Linguistics</x:v>
      </x:c>
      <x:c r="D110" s="3" t="str">
        <x:v>Morphosyntax, language acquisition, borderland language use, and language maintenance and revitalization.</x:v>
      </x:c>
      <x:c r="E110" s="12" t="str">
        <x:v>No</x:v>
      </x:c>
      <x:c r="F110" s="3" t="str">
        <x:v>Current professoriate</x:v>
      </x:c>
      <x:c r="G110" s="3" t="str">
        <x:v>Assistant Professor</x:v>
      </x:c>
      <x:c r="H110" s="3" t="str">
        <x:v>Languages and Applied Linguistics</x:v>
      </x:c>
      <x:c r="I110" s="3" t="str">
        <x:v>Languages and Applied Linguistics</x:v>
      </x:c>
      <x:c r="J110" s="3" t="str">
        <x:v>The stated research concerns linguistic structure and learning; a borderland setting alone is not sufficient.</x:v>
      </x:c>
      <x:c r="K110" s="3" t="str">
        <x:v>Reviewed description/publication</x:v>
      </x:c>
      <x:c r="L110" s="13" t="str">
        <x:v>https://campusdirectory.ucsc.edu/cd_detail?uid=chruvalc</x:v>
      </x:c>
      <x:c r="M110" s="13" t="str">
        <x:v>https://campusdirectory.ucsc.edu/cd_detail?uid=chruvalc</x:v>
      </x:c>
      <x:c r="N110" s="13" t="str">
        <x:v>https://humanities.ucsc.edu/people/</x:v>
      </x:c>
      <x:c r="O110" s="13" t="str">
        <x:v>https://campusdirectory.ucsc.edu/cd_detail?uid=chruvalc</x:v>
      </x:c>
      <x:c r="P110" s="3" t="str">
        <x:v>Research Interests</x:v>
      </x:c>
      <x:c r="Q110" s="3" t="str"/>
      <x:c r="R110" s="3" t="str">
        <x:v>chruvalc</x:v>
      </x:c>
      <x:c r="S110" s="3" t="str">
        <x:v>2026-10-20</x:v>
      </x:c>
      <x:c r="T110" s="3" t="str">
        <x:v>Yes</x:v>
      </x:c>
      <x:c r="U110" s="3" t="str">
        <x:v>Yes</x:v>
      </x:c>
      <x:c r="V110" s="3" t="str">
        <x:v>Research or creative-work information appears in the UCSC directory.</x:v>
      </x:c>
      <x:c r="W110" s="3" t="str">
        <x:v>Not applicable</x:v>
      </x:c>
      <x:c r="X110" s="3" t="str">
        <x:v>No political research identified.</x:v>
      </x:c>
      <x:c r="Y110" s="3" t="str"/>
      <x:c r="Z110" s="3" t="str">
        <x:v>Yes</x:v>
      </x:c>
      <x:c r="AA110" s="3" t="str">
        <x:v>Professor or teaching-professor series, including emeritus status. Membership category determined from public appointment titles.</x:v>
      </x:c>
      <x:c r="AB110" s="3" t="str">
        <x:v>https://campusdirectory.ucsc.edu/cd_detail?uid=chruvalc</x:v>
      </x:c>
      <x:c r="AC110" s="13" t="str">
        <x:v>https://campusdirectory.ucsc.edu/cd_detail?uid=chruvalc</x:v>
      </x:c>
    </x:row>
    <x:row r="111" ht="82" customHeight="1">
      <x:c r="A111" s="3" t="str">
        <x:v>Galia Stein-Rosen</x:v>
      </x:c>
      <x:c r="B111" s="3" t="str">
        <x:v>Lecturer</x:v>
      </x:c>
      <x:c r="C111" s="3" t="str">
        <x:v>Languages and Applied Linguistics</x:v>
      </x:c>
      <x:c r="D111" s="3" t="str">
        <x:v>Hebrew-language instruction; a research description was not located in the reviewed material.</x:v>
      </x:c>
      <x:c r="E111" s="12"/>
      <x:c r="F111" s="3" t="str">
        <x:v>Lecturer</x:v>
      </x:c>
      <x:c r="G111" s="3" t="str">
        <x:v>Lecturer in Hebrew</x:v>
      </x:c>
      <x:c r="H111" s="3" t="str">
        <x:v>Languages and Applied Linguistics</x:v>
      </x:c>
      <x:c r="I111" s="3" t="str">
        <x:v>Languages and Applied Linguistics</x:v>
      </x:c>
      <x:c r="J111" s="3" t="str">
        <x:v>Insufficient research information.</x:v>
      </x:c>
      <x:c r="K111" s="3" t="str">
        <x:v>Insufficient information</x:v>
      </x:c>
      <x:c r="L111" s="13" t="str">
        <x:v>https://campusdirectory.ucsc.edu/cd_detail?uid=gsteinro</x:v>
      </x:c>
      <x:c r="M111" s="13" t="str">
        <x:v>https://campusdirectory.ucsc.edu/cd_detail?uid=gsteinro</x:v>
      </x:c>
      <x:c r="N111" s="13" t="str">
        <x:v>https://humanities.ucsc.edu/people/</x:v>
      </x:c>
      <x:c r="O111" s="13" t="str">
        <x:v>https://campusdirectory.ucsc.edu/cd_detail?uid=gsteinro</x:v>
      </x:c>
      <x:c r="P111" s="3" t="str">
        <x:v>No research description found in directory; supplementary search inconclusive</x:v>
      </x:c>
      <x:c r="Q111" s="3" t="str">
        <x:v>Unclassified: not counted as No.</x:v>
      </x:c>
      <x:c r="R111" s="3" t="str">
        <x:v>gsteinro</x:v>
      </x:c>
      <x:c r="S111" s="3" t="str">
        <x:v>2026-10-20</x:v>
      </x:c>
      <x:c r="T111" s="3" t="str">
        <x:v>No</x:v>
      </x:c>
      <x:c r="U111" s="3" t="str">
        <x:v>No</x:v>
      </x:c>
      <x:c r="V111" s="3" t="str">
        <x:v>No research description or publication adequate to classify was found in the reviewed sources.</x:v>
      </x:c>
      <x:c r="W111" s="3" t="str">
        <x:v>Not applicable</x:v>
      </x:c>
      <x:c r="X111" s="3" t="str">
        <x:v>Research not found in the reviewed sources.</x:v>
      </x:c>
      <x:c r="Y111" s="3" t="str"/>
      <x:c r="Z111" s="3" t="str">
        <x:v>No</x:v>
      </x:c>
      <x:c r="AA111" s="3" t="str">
        <x:v>Non-Senate lecturer title; no security-of-employment or teaching-professor appointment documented. Exclusion does not imply part-time employment.</x:v>
      </x:c>
      <x:c r="AB111" s="3" t="str">
        <x:v>https://campusdirectory.ucsc.edu/cd_detail?uid=gsteinro</x:v>
      </x:c>
      <x:c r="AC111" s="13" t="str"/>
    </x:row>
    <x:row r="112" ht="82" customHeight="1">
      <x:c r="A112" s="3" t="str">
        <x:v>Miyuki Takeuchi</x:v>
      </x:c>
      <x:c r="B112" s="3" t="str">
        <x:v>Lecturer</x:v>
      </x:c>
      <x:c r="C112" s="3" t="str">
        <x:v>Languages and Applied Linguistics</x:v>
      </x:c>
      <x:c r="D112" s="3" t="str">
        <x:v>Language instruction; a research description was not located in the reviewed material.</x:v>
      </x:c>
      <x:c r="E112" s="12"/>
      <x:c r="F112" s="3" t="str">
        <x:v>Lecturer</x:v>
      </x:c>
      <x:c r="G112" s="3" t="str">
        <x:v>Lecturer</x:v>
      </x:c>
      <x:c r="H112" s="3" t="str">
        <x:v>Languages and Applied Linguistics</x:v>
      </x:c>
      <x:c r="I112" s="3" t="str">
        <x:v>Languages and Applied Linguistics</x:v>
      </x:c>
      <x:c r="J112" s="3" t="str">
        <x:v>Insufficient research information.</x:v>
      </x:c>
      <x:c r="K112" s="3" t="str">
        <x:v>Insufficient information</x:v>
      </x:c>
      <x:c r="L112" s="13" t="str">
        <x:v>https://campusdirectory.ucsc.edu/cd_detail?uid=mitakeuc</x:v>
      </x:c>
      <x:c r="M112" s="13" t="str">
        <x:v>https://campusdirectory.ucsc.edu/cd_detail?uid=mitakeuc</x:v>
      </x:c>
      <x:c r="N112" s="13" t="str">
        <x:v>https://humanities.ucsc.edu/people/</x:v>
      </x:c>
      <x:c r="O112" s="13" t="str">
        <x:v>https://campusdirectory.ucsc.edu/cd_detail?uid=mitakeuc</x:v>
      </x:c>
      <x:c r="P112" s="3" t="str">
        <x:v>No research description found in directory; supplementary search inconclusive</x:v>
      </x:c>
      <x:c r="Q112" s="3" t="str">
        <x:v>Unclassified: not counted as No.</x:v>
      </x:c>
      <x:c r="R112" s="3" t="str">
        <x:v>mitakeuc</x:v>
      </x:c>
      <x:c r="S112" s="3" t="str">
        <x:v>2026-10-20</x:v>
      </x:c>
      <x:c r="T112" s="3" t="str">
        <x:v>No</x:v>
      </x:c>
      <x:c r="U112" s="3" t="str">
        <x:v>No</x:v>
      </x:c>
      <x:c r="V112" s="3" t="str">
        <x:v>No research description or publication adequate to classify was found in the reviewed sources.</x:v>
      </x:c>
      <x:c r="W112" s="3" t="str">
        <x:v>Not applicable</x:v>
      </x:c>
      <x:c r="X112" s="3" t="str">
        <x:v>Research not found in the reviewed sources.</x:v>
      </x:c>
      <x:c r="Y112" s="3" t="str"/>
      <x:c r="Z112" s="3" t="str">
        <x:v>No</x:v>
      </x:c>
      <x:c r="AA112" s="3" t="str">
        <x:v>Non-Senate lecturer title; no security-of-employment or teaching-professor appointment documented. Exclusion does not imply part-time employment.</x:v>
      </x:c>
      <x:c r="AB112" s="3" t="str">
        <x:v>https://campusdirectory.ucsc.edu/cd_detail?uid=mitakeuc</x:v>
      </x:c>
      <x:c r="AC112" s="13" t="str"/>
    </x:row>
    <x:row r="113" ht="82" customHeight="1">
      <x:c r="A113" s="3" t="str">
        <x:v>Carolina Castillo Trelles</x:v>
      </x:c>
      <x:c r="B113" s="3" t="str">
        <x:v>Lecturer</x:v>
      </x:c>
      <x:c r="C113" s="3" t="str">
        <x:v>Languages and Applied Linguistics</x:v>
      </x:c>
      <x:c r="D113" s="3" t="str">
        <x:v>Spanish grammar and the pluralization of impersonal haber in Yucatecan Spanish.</x:v>
      </x:c>
      <x:c r="E113" s="12" t="str">
        <x:v>No</x:v>
      </x:c>
      <x:c r="F113" s="3" t="str">
        <x:v>Lecturer</x:v>
      </x:c>
      <x:c r="G113" s="3" t="str">
        <x:v>Lecturer in Spanish</x:v>
      </x:c>
      <x:c r="H113" s="3" t="str">
        <x:v>Languages and Applied Linguistics</x:v>
      </x:c>
      <x:c r="I113" s="3" t="str">
        <x:v>Languages and Applied Linguistics</x:v>
      </x:c>
      <x:c r="J113" s="3" t="str">
        <x:v>The identified publication analyzes grammatical variation.</x:v>
      </x:c>
      <x:c r="K113" s="3" t="str">
        <x:v>Reviewed description/publication</x:v>
      </x:c>
      <x:c r="L113" s="13" t="str">
        <x:v>https://independent.academia.edu/CarolinaCastilloTrelles</x:v>
      </x:c>
      <x:c r="M113" s="13" t="str">
        <x:v>https://campusdirectory.ucsc.edu/cd_detail?uid=ccastil2</x:v>
      </x:c>
      <x:c r="N113" s="13" t="str">
        <x:v>https://humanities.ucsc.edu/people/</x:v>
      </x:c>
      <x:c r="O113" s="13" t="str">
        <x:v>https://campusdirectory.ucsc.edu/cd_detail?uid=ccastil2</x:v>
      </x:c>
      <x:c r="P113" s="3" t="str">
        <x:v>Supplementary research source</x:v>
      </x:c>
      <x:c r="Q113" s="3" t="str"/>
      <x:c r="R113" s="3" t="str">
        <x:v>ccastil2</x:v>
      </x:c>
      <x:c r="S113" s="3" t="str">
        <x:v>2026-10-20</x:v>
      </x:c>
      <x:c r="T113" s="3" t="str">
        <x:v>Yes</x:v>
      </x:c>
      <x:c r="U113" s="3" t="str">
        <x:v>No</x:v>
      </x:c>
      <x:c r="V113" s="3" t="str">
        <x:v>Research found in a supplementary public source.</x:v>
      </x:c>
      <x:c r="W113" s="3" t="str">
        <x:v>Not applicable</x:v>
      </x:c>
      <x:c r="X113" s="3" t="str">
        <x:v>No political research identified.</x:v>
      </x:c>
      <x:c r="Y113" s="3" t="str"/>
      <x:c r="Z113" s="3" t="str">
        <x:v>No</x:v>
      </x:c>
      <x:c r="AA113" s="3" t="str">
        <x:v>Non-Senate lecturer title; no security-of-employment or teaching-professor appointment documented. Exclusion does not imply part-time employment.</x:v>
      </x:c>
      <x:c r="AB113" s="3" t="str">
        <x:v>https://campusdirectory.ucsc.edu/cd_detail?uid=ccastil2</x:v>
      </x:c>
      <x:c r="AC113" s="13" t="str"/>
    </x:row>
    <x:row r="114" ht="82" customHeight="1">
      <x:c r="A114" s="3" t="str">
        <x:v>I Ju Tu</x:v>
      </x:c>
      <x:c r="B114" s="3" t="str">
        <x:v>Lecturer</x:v>
      </x:c>
      <x:c r="C114" s="3" t="str">
        <x:v>Languages and Applied Linguistics</x:v>
      </x:c>
      <x:c r="D114" s="3" t="str">
        <x:v>Self-directed digital language learning, second-language writing feedback, authentic materials, and online teaching.</x:v>
      </x:c>
      <x:c r="E114" s="12" t="str">
        <x:v>No</x:v>
      </x:c>
      <x:c r="F114" s="3" t="str">
        <x:v>Lecturer</x:v>
      </x:c>
      <x:c r="G114" s="3" t="str">
        <x:v>Lecturer in Chinese</x:v>
      </x:c>
      <x:c r="H114" s="3" t="str">
        <x:v>Languages and Applied Linguistics</x:v>
      </x:c>
      <x:c r="I114" s="3" t="str">
        <x:v>Languages and Applied Linguistics</x:v>
      </x:c>
      <x:c r="J114" s="3" t="str">
        <x:v>The stated work concerns educational technology and language pedagogy.</x:v>
      </x:c>
      <x:c r="K114" s="3" t="str">
        <x:v>Reviewed description/publication</x:v>
      </x:c>
      <x:c r="L114" s="13" t="str">
        <x:v>https://campusdirectory.ucsc.edu/cd_detail?uid=etu6</x:v>
      </x:c>
      <x:c r="M114" s="13" t="str">
        <x:v>https://campusdirectory.ucsc.edu/cd_detail?uid=etu6</x:v>
      </x:c>
      <x:c r="N114" s="13" t="str">
        <x:v>https://humanities.ucsc.edu/people/</x:v>
      </x:c>
      <x:c r="O114" s="13" t="str">
        <x:v>https://campusdirectory.ucsc.edu/cd_detail?uid=etu6</x:v>
      </x:c>
      <x:c r="P114" s="3" t="str">
        <x:v>Research Interests; Biography, Education and Training; Selected Publications</x:v>
      </x:c>
      <x:c r="Q114" s="3" t="str"/>
      <x:c r="R114" s="3" t="str">
        <x:v>etu6</x:v>
      </x:c>
      <x:c r="S114" s="3" t="str">
        <x:v>2026-10-20</x:v>
      </x:c>
      <x:c r="T114" s="3" t="str">
        <x:v>Yes</x:v>
      </x:c>
      <x:c r="U114" s="3" t="str">
        <x:v>Yes</x:v>
      </x:c>
      <x:c r="V114" s="3" t="str">
        <x:v>Research or creative-work information appears in the UCSC directory.</x:v>
      </x:c>
      <x:c r="W114" s="3" t="str">
        <x:v>Not applicable</x:v>
      </x:c>
      <x:c r="X114" s="3" t="str">
        <x:v>No political research identified.</x:v>
      </x:c>
      <x:c r="Y114" s="3" t="str"/>
      <x:c r="Z114" s="3" t="str">
        <x:v>No</x:v>
      </x:c>
      <x:c r="AA114" s="3" t="str">
        <x:v>Non-Senate lecturer title; no security-of-employment or teaching-professor appointment documented. Exclusion does not imply part-time employment.</x:v>
      </x:c>
      <x:c r="AB114" s="3" t="str">
        <x:v>https://campusdirectory.ucsc.edu/cd_detail?uid=etu6</x:v>
      </x:c>
      <x:c r="AC114" s="13" t="str">
        <x:v>https://campusdirectory.ucsc.edu/cd_detail?uid=etu6</x:v>
      </x:c>
    </x:row>
    <x:row r="115" ht="82" customHeight="1">
      <x:c r="A115" s="3" t="str">
        <x:v>Ting Ting Wu</x:v>
      </x:c>
      <x:c r="B115" s="3" t="str">
        <x:v>Lecturer</x:v>
      </x:c>
      <x:c r="C115" s="3" t="str">
        <x:v>Languages and Applied Linguistics</x:v>
      </x:c>
      <x:c r="D115" s="3" t="str">
        <x:v>Chinese-language instruction; a research description was not located in the reviewed material.</x:v>
      </x:c>
      <x:c r="E115" s="12"/>
      <x:c r="F115" s="3" t="str">
        <x:v>Lecturer</x:v>
      </x:c>
      <x:c r="G115" s="3" t="str">
        <x:v>Lecturer in Chinese</x:v>
      </x:c>
      <x:c r="H115" s="3" t="str">
        <x:v>Languages and Applied Linguistics</x:v>
      </x:c>
      <x:c r="I115" s="3" t="str">
        <x:v>Languages and Applied Linguistics</x:v>
      </x:c>
      <x:c r="J115" s="3" t="str">
        <x:v>Insufficient research information.</x:v>
      </x:c>
      <x:c r="K115" s="3" t="str">
        <x:v>Insufficient information</x:v>
      </x:c>
      <x:c r="L115" s="13" t="str">
        <x:v>https://campusdirectory.ucsc.edu/cd_detail?uid=tingting</x:v>
      </x:c>
      <x:c r="M115" s="13" t="str">
        <x:v>https://campusdirectory.ucsc.edu/cd_detail?uid=tingting</x:v>
      </x:c>
      <x:c r="N115" s="13" t="str">
        <x:v>https://humanities.ucsc.edu/people/</x:v>
      </x:c>
      <x:c r="O115" s="13" t="str">
        <x:v>https://campusdirectory.ucsc.edu/cd_detail?uid=tingting</x:v>
      </x:c>
      <x:c r="P115" s="3" t="str">
        <x:v>No research description found in directory; supplementary search inconclusive</x:v>
      </x:c>
      <x:c r="Q115" s="3" t="str">
        <x:v>Unclassified: not counted as No.</x:v>
      </x:c>
      <x:c r="R115" s="3" t="str">
        <x:v>tingting</x:v>
      </x:c>
      <x:c r="S115" s="3" t="str">
        <x:v>2026-10-20</x:v>
      </x:c>
      <x:c r="T115" s="3" t="str">
        <x:v>No</x:v>
      </x:c>
      <x:c r="U115" s="3" t="str">
        <x:v>No</x:v>
      </x:c>
      <x:c r="V115" s="3" t="str">
        <x:v>No research description or publication adequate to classify was found in the reviewed sources.</x:v>
      </x:c>
      <x:c r="W115" s="3" t="str">
        <x:v>Not applicable</x:v>
      </x:c>
      <x:c r="X115" s="3" t="str">
        <x:v>Research not found in the reviewed sources.</x:v>
      </x:c>
      <x:c r="Y115" s="3" t="str"/>
      <x:c r="Z115" s="3" t="str">
        <x:v>No</x:v>
      </x:c>
      <x:c r="AA115" s="3" t="str">
        <x:v>Non-Senate lecturer title; no security-of-employment or teaching-professor appointment documented. Exclusion does not imply part-time employment.</x:v>
      </x:c>
      <x:c r="AB115" s="3" t="str">
        <x:v>https://campusdirectory.ucsc.edu/cd_detail?uid=tingting</x:v>
      </x:c>
      <x:c r="AC115" s="13" t="str"/>
    </x:row>
    <x:row r="116" ht="82" customHeight="1">
      <x:c r="A116" s="3" t="str">
        <x:v>Naoko Yamamoto</x:v>
      </x:c>
      <x:c r="B116" s="3" t="str">
        <x:v>Lecturer</x:v>
      </x:c>
      <x:c r="C116" s="3" t="str">
        <x:v>Languages and Applied Linguistics</x:v>
      </x:c>
      <x:c r="D116" s="3" t="str">
        <x:v>Japanese-language instruction; a research description was not located in the reviewed material.</x:v>
      </x:c>
      <x:c r="E116" s="12"/>
      <x:c r="F116" s="3" t="str">
        <x:v>Lecturer</x:v>
      </x:c>
      <x:c r="G116" s="3" t="str">
        <x:v>Lecturer in Japanese</x:v>
      </x:c>
      <x:c r="H116" s="3" t="str">
        <x:v>Languages and Applied Linguistics</x:v>
      </x:c>
      <x:c r="I116" s="3" t="str">
        <x:v>Languages and Applied Linguistics</x:v>
      </x:c>
      <x:c r="J116" s="3" t="str">
        <x:v>Insufficient research information.</x:v>
      </x:c>
      <x:c r="K116" s="3" t="str">
        <x:v>Insufficient information</x:v>
      </x:c>
      <x:c r="L116" s="13" t="str">
        <x:v>https://campusdirectory.ucsc.edu/cd_detail?uid=naokoyam</x:v>
      </x:c>
      <x:c r="M116" s="13" t="str">
        <x:v>https://campusdirectory.ucsc.edu/cd_detail?uid=naokoyam</x:v>
      </x:c>
      <x:c r="N116" s="13" t="str">
        <x:v>https://humanities.ucsc.edu/people/</x:v>
      </x:c>
      <x:c r="O116" s="13" t="str">
        <x:v>https://campusdirectory.ucsc.edu/cd_detail?uid=naokoyam</x:v>
      </x:c>
      <x:c r="P116" s="3" t="str">
        <x:v>No research description found in directory; supplementary search inconclusive</x:v>
      </x:c>
      <x:c r="Q116" s="3" t="str">
        <x:v>Unclassified: not counted as No.</x:v>
      </x:c>
      <x:c r="R116" s="3" t="str">
        <x:v>naokoyam</x:v>
      </x:c>
      <x:c r="S116" s="3" t="str">
        <x:v>2026-10-20</x:v>
      </x:c>
      <x:c r="T116" s="3" t="str">
        <x:v>No</x:v>
      </x:c>
      <x:c r="U116" s="3" t="str">
        <x:v>No</x:v>
      </x:c>
      <x:c r="V116" s="3" t="str">
        <x:v>No research description or publication adequate to classify was found in the reviewed sources.</x:v>
      </x:c>
      <x:c r="W116" s="3" t="str">
        <x:v>Not applicable</x:v>
      </x:c>
      <x:c r="X116" s="3" t="str">
        <x:v>Research not found in the reviewed sources.</x:v>
      </x:c>
      <x:c r="Y116" s="3" t="str"/>
      <x:c r="Z116" s="3" t="str">
        <x:v>No</x:v>
      </x:c>
      <x:c r="AA116" s="3" t="str">
        <x:v>Non-Senate lecturer title; no security-of-employment or teaching-professor appointment documented. Exclusion does not imply part-time employment.</x:v>
      </x:c>
      <x:c r="AB116" s="3" t="str">
        <x:v>https://campusdirectory.ucsc.edu/cd_detail?uid=naokoyam</x:v>
      </x:c>
      <x:c r="AC116" s="13" t="str"/>
    </x:row>
    <x:row r="117" ht="82" customHeight="1">
      <x:c r="A117" s="3" t="str">
        <x:v>Keiko Yukawa</x:v>
      </x:c>
      <x:c r="B117" s="3" t="str">
        <x:v>Lecturer</x:v>
      </x:c>
      <x:c r="C117" s="3" t="str">
        <x:v>Languages and Applied Linguistics</x:v>
      </x:c>
      <x:c r="D117" s="3" t="str">
        <x:v>Japanese-language instruction; a research description was not located in the reviewed material.</x:v>
      </x:c>
      <x:c r="E117" s="12"/>
      <x:c r="F117" s="3" t="str">
        <x:v>Lecturer</x:v>
      </x:c>
      <x:c r="G117" s="3" t="str">
        <x:v>Lecturer in Japanese</x:v>
      </x:c>
      <x:c r="H117" s="3" t="str">
        <x:v>Languages and Applied Linguistics</x:v>
      </x:c>
      <x:c r="I117" s="3" t="str">
        <x:v>Languages and Applied Linguistics</x:v>
      </x:c>
      <x:c r="J117" s="3" t="str">
        <x:v>Insufficient research information.</x:v>
      </x:c>
      <x:c r="K117" s="3" t="str">
        <x:v>Insufficient information</x:v>
      </x:c>
      <x:c r="L117" s="13" t="str">
        <x:v>https://campusdirectory.ucsc.edu/cd_detail?uid=kyukawa</x:v>
      </x:c>
      <x:c r="M117" s="13" t="str">
        <x:v>https://campusdirectory.ucsc.edu/cd_detail?uid=kyukawa</x:v>
      </x:c>
      <x:c r="N117" s="13" t="str">
        <x:v>https://humanities.ucsc.edu/people/</x:v>
      </x:c>
      <x:c r="O117" s="13" t="str">
        <x:v>https://campusdirectory.ucsc.edu/cd_detail?uid=kyukawa</x:v>
      </x:c>
      <x:c r="P117" s="3" t="str">
        <x:v>No research description found in directory; supplementary search inconclusive</x:v>
      </x:c>
      <x:c r="Q117" s="3" t="str">
        <x:v>Unclassified: not counted as No.</x:v>
      </x:c>
      <x:c r="R117" s="3" t="str">
        <x:v>kyukawa</x:v>
      </x:c>
      <x:c r="S117" s="3" t="str">
        <x:v>2026-10-20</x:v>
      </x:c>
      <x:c r="T117" s="3" t="str">
        <x:v>No</x:v>
      </x:c>
      <x:c r="U117" s="3" t="str">
        <x:v>No</x:v>
      </x:c>
      <x:c r="V117" s="3" t="str">
        <x:v>No research description or publication adequate to classify was found in the reviewed sources.</x:v>
      </x:c>
      <x:c r="W117" s="3" t="str">
        <x:v>Not applicable</x:v>
      </x:c>
      <x:c r="X117" s="3" t="str">
        <x:v>Research not found in the reviewed sources.</x:v>
      </x:c>
      <x:c r="Y117" s="3" t="str"/>
      <x:c r="Z117" s="3" t="str">
        <x:v>No</x:v>
      </x:c>
      <x:c r="AA117" s="3" t="str">
        <x:v>Non-Senate lecturer title; no security-of-employment or teaching-professor appointment documented. Exclusion does not imply part-time employment.</x:v>
      </x:c>
      <x:c r="AB117" s="3" t="str">
        <x:v>https://campusdirectory.ucsc.edu/cd_detail?uid=kyukawa</x:v>
      </x:c>
      <x:c r="AC117" s="13" t="str"/>
    </x:row>
    <x:row r="118" ht="82" customHeight="1">
      <x:c r="A118" s="3" t="str">
        <x:v>Eve C Zyzik</x:v>
      </x:c>
      <x:c r="B118" s="3" t="str">
        <x:v>Full</x:v>
      </x:c>
      <x:c r="C118" s="3" t="str">
        <x:v>Languages and Applied Linguistics</x:v>
      </x:c>
      <x:c r="D118" s="3" t="str">
        <x:v>Spanish linguistics, language acquisition, heritage languages, cognition, and language pedagogy.</x:v>
      </x:c>
      <x:c r="E118" s="12" t="str">
        <x:v>No</x:v>
      </x:c>
      <x:c r="F118" s="3" t="str">
        <x:v>Current professoriate</x:v>
      </x:c>
      <x:c r="G118" s="3" t="str">
        <x:v>Professor and Chair of Languages and Applied Linguistics</x:v>
      </x:c>
      <x:c r="H118" s="3" t="str">
        <x:v>Languages and Applied Linguistics</x:v>
      </x:c>
      <x:c r="I118" s="3" t="str">
        <x:v>Languages and Applied Linguistics</x:v>
      </x:c>
      <x:c r="J118" s="3" t="str">
        <x:v>The stated research concerns language learning and linguistic theory.</x:v>
      </x:c>
      <x:c r="K118" s="3" t="str">
        <x:v>Reviewed description/publication</x:v>
      </x:c>
      <x:c r="L118" s="13" t="str">
        <x:v>https://campusdirectory.ucsc.edu/cd_detail?uid=ezyzik</x:v>
      </x:c>
      <x:c r="M118" s="13" t="str">
        <x:v>https://campusdirectory.ucsc.edu/cd_detail?uid=ezyzik</x:v>
      </x:c>
      <x:c r="N118" s="13" t="str">
        <x:v>https://humanities.ucsc.edu/people/</x:v>
      </x:c>
      <x:c r="O118" s="13" t="str">
        <x:v>https://campusdirectory.ucsc.edu/cd_detail?uid=ezyzik</x:v>
      </x:c>
      <x:c r="P118" s="3" t="str">
        <x:v>Research Interests; Areas of Expertise; Biography, Education and Training; Selected Publications</x:v>
      </x:c>
      <x:c r="Q118" s="3" t="str"/>
      <x:c r="R118" s="3" t="str">
        <x:v>ezyzik</x:v>
      </x:c>
      <x:c r="S118" s="3" t="str">
        <x:v>2026-10-20</x:v>
      </x:c>
      <x:c r="T118" s="3" t="str">
        <x:v>Yes</x:v>
      </x:c>
      <x:c r="U118" s="3" t="str">
        <x:v>Yes</x:v>
      </x:c>
      <x:c r="V118" s="3" t="str">
        <x:v>Research or creative-work information appears in the UCSC directory.</x:v>
      </x:c>
      <x:c r="W118" s="3" t="str">
        <x:v>Not applicable</x:v>
      </x:c>
      <x:c r="X118" s="3" t="str">
        <x:v>No political research identified.</x:v>
      </x:c>
      <x:c r="Y118" s="3" t="str"/>
      <x:c r="Z118" s="3" t="str">
        <x:v>Yes</x:v>
      </x:c>
      <x:c r="AA118" s="3" t="str">
        <x:v>Professor or teaching-professor series, including emeritus status. Membership category determined from public appointment titles.</x:v>
      </x:c>
      <x:c r="AB118" s="3" t="str">
        <x:v>https://campusdirectory.ucsc.edu/cd_detail?uid=ezyzik</x:v>
      </x:c>
      <x:c r="AC118" s="13" t="str">
        <x:v>https://campusdirectory.ucsc.edu/cd_detail?uid=ezyzik</x:v>
      </x:c>
    </x:row>
    <x:row r="119" ht="82" customHeight="1">
      <x:c r="A119" s="3" t="str">
        <x:v>Judith L Aissen</x:v>
      </x:c>
      <x:c r="B119" s="3" t="str">
        <x:v>Full</x:v>
      </x:c>
      <x:c r="C119" s="3" t="str">
        <x:v>Linguistics</x:v>
      </x:c>
      <x:c r="D119" s="3" t="str">
        <x:v>Syntax, morphology, and Mayan languages.</x:v>
      </x:c>
      <x:c r="E119" s="12" t="str">
        <x:v>No</x:v>
      </x:c>
      <x:c r="F119" s="3" t="str">
        <x:v>Emeritus</x:v>
      </x:c>
      <x:c r="G119" s="3" t="str">
        <x:v>Professor Emerita</x:v>
      </x:c>
      <x:c r="H119" s="3" t="str">
        <x:v>Linguistics Department</x:v>
      </x:c>
      <x:c r="I119" s="3" t="str">
        <x:v>Linguistics</x:v>
      </x:c>
      <x:c r="J119" s="3" t="str">
        <x:v>The stated research concerns linguistic structure.</x:v>
      </x:c>
      <x:c r="K119" s="3" t="str">
        <x:v>Reviewed description/publication</x:v>
      </x:c>
      <x:c r="L119" s="13" t="str">
        <x:v>https://campusdirectory.ucsc.edu/cd_detail?uid=aissen</x:v>
      </x:c>
      <x:c r="M119" s="13" t="str">
        <x:v>https://campusdirectory.ucsc.edu/cd_detail?uid=aissen</x:v>
      </x:c>
      <x:c r="N119" s="13" t="str">
        <x:v>https://humanities.ucsc.edu/people/</x:v>
      </x:c>
      <x:c r="O119" s="13" t="str">
        <x:v>https://campusdirectory.ucsc.edu/cd_detail?uid=aissen</x:v>
      </x:c>
      <x:c r="P119" s="3" t="str">
        <x:v>Research Interests</x:v>
      </x:c>
      <x:c r="Q119" s="3" t="str">
        <x:v>Roster-listed emeritus; inclusion does not imply current teaching or employment.</x:v>
      </x:c>
      <x:c r="R119" s="3" t="str">
        <x:v>aissen</x:v>
      </x:c>
      <x:c r="S119" s="3" t="str">
        <x:v>2026-10-20</x:v>
      </x:c>
      <x:c r="T119" s="3" t="str">
        <x:v>Yes</x:v>
      </x:c>
      <x:c r="U119" s="3" t="str">
        <x:v>Yes</x:v>
      </x:c>
      <x:c r="V119" s="3" t="str">
        <x:v>Research or creative-work information appears in the UCSC directory.</x:v>
      </x:c>
      <x:c r="W119" s="3" t="str">
        <x:v>Not applicable</x:v>
      </x:c>
      <x:c r="X119" s="3" t="str">
        <x:v>No political research identified.</x:v>
      </x:c>
      <x:c r="Y119" s="3" t="str"/>
      <x:c r="Z119" s="3" t="str">
        <x:v>Yes</x:v>
      </x:c>
      <x:c r="AA119" s="3" t="str">
        <x:v>Professor or teaching-professor series, including emeritus status. Membership category determined from public appointment titles.</x:v>
      </x:c>
      <x:c r="AB119" s="3" t="str">
        <x:v>https://campusdirectory.ucsc.edu/cd_detail?uid=aissen</x:v>
      </x:c>
      <x:c r="AC119" s="13" t="str">
        <x:v>https://campusdirectory.ucsc.edu/cd_detail?uid=aissen</x:v>
      </x:c>
    </x:row>
    <x:row r="120" ht="82" customHeight="1">
      <x:c r="A120" s="3" t="str">
        <x:v>Pranav Anand</x:v>
      </x:c>
      <x:c r="B120" s="3" t="str">
        <x:v>Full</x:v>
      </x:c>
      <x:c r="C120" s="3" t="str">
        <x:v>Linguistics</x:v>
      </x:c>
      <x:c r="D120" s="3" t="str">
        <x:v>Semantics, pragmatics, syntax, and computational approaches to language.</x:v>
      </x:c>
      <x:c r="E120" s="12" t="str">
        <x:v>No</x:v>
      </x:c>
      <x:c r="F120" s="3" t="str">
        <x:v>Current professoriate</x:v>
      </x:c>
      <x:c r="G120" s="3" t="str">
        <x:v>Professor of Linguistics; Associate Dean of ResearchFaculty Director, The Humanities Institute</x:v>
      </x:c>
      <x:c r="H120" s="3" t="str">
        <x:v>Linguistics Department</x:v>
      </x:c>
      <x:c r="I120" s="3" t="str">
        <x:v>Linguistics</x:v>
      </x:c>
      <x:c r="J120" s="3" t="str">
        <x:v>Formal and computational linguistics; no political topic in the stated interests.</x:v>
      </x:c>
      <x:c r="K120" s="3" t="str">
        <x:v>Reviewed description/publication</x:v>
      </x:c>
      <x:c r="L120" s="13" t="str">
        <x:v>https://campusdirectory.ucsc.edu/cd_detail?uid=panand</x:v>
      </x:c>
      <x:c r="M120" s="13" t="str">
        <x:v>https://campusdirectory.ucsc.edu/cd_detail?uid=panand</x:v>
      </x:c>
      <x:c r="N120" s="13" t="str">
        <x:v>https://humanities.ucsc.edu/people/</x:v>
      </x:c>
      <x:c r="O120" s="13" t="str">
        <x:v>https://campusdirectory.ucsc.edu/cd_detail?uid=panand</x:v>
      </x:c>
      <x:c r="P120" s="3" t="str">
        <x:v>Research Interests</x:v>
      </x:c>
      <x:c r="Q120" s="3" t="str"/>
      <x:c r="R120" s="3" t="str">
        <x:v>panand</x:v>
      </x:c>
      <x:c r="S120" s="3" t="str">
        <x:v>2026-10-20</x:v>
      </x:c>
      <x:c r="T120" s="3" t="str">
        <x:v>Yes</x:v>
      </x:c>
      <x:c r="U120" s="3" t="str">
        <x:v>Yes</x:v>
      </x:c>
      <x:c r="V120" s="3" t="str">
        <x:v>Research or creative-work information appears in the UCSC directory.</x:v>
      </x:c>
      <x:c r="W120" s="3" t="str">
        <x:v>Not applicable</x:v>
      </x:c>
      <x:c r="X120" s="3" t="str">
        <x:v>No political research identified.</x:v>
      </x:c>
      <x:c r="Y120" s="3" t="str"/>
      <x:c r="Z120" s="3" t="str">
        <x:v>Yes</x:v>
      </x:c>
      <x:c r="AA120" s="3" t="str">
        <x:v>Professor or teaching-professor series, including emeritus status. Membership category determined from public appointment titles.</x:v>
      </x:c>
      <x:c r="AB120" s="3" t="str">
        <x:v>https://campusdirectory.ucsc.edu/cd_detail?uid=panand</x:v>
      </x:c>
      <x:c r="AC120" s="13" t="str">
        <x:v>https://campusdirectory.ucsc.edu/cd_detail?uid=panand</x:v>
      </x:c>
    </x:row>
    <x:row r="121" ht="82" customHeight="1">
      <x:c r="A121" s="3" t="str">
        <x:v>Ryan Thomas Bennett</x:v>
      </x:c>
      <x:c r="B121" s="3" t="str">
        <x:v>Full</x:v>
      </x:c>
      <x:c r="C121" s="3" t="str">
        <x:v>Linguistics</x:v>
      </x:c>
      <x:c r="D121" s="3" t="str">
        <x:v>Formal phonology and its connections to syntax, morphology, and phonetics.</x:v>
      </x:c>
      <x:c r="E121" s="12" t="str">
        <x:v>No</x:v>
      </x:c>
      <x:c r="F121" s="3" t="str">
        <x:v>Current professoriate</x:v>
      </x:c>
      <x:c r="G121" s="3" t="str">
        <x:v>Professor</x:v>
      </x:c>
      <x:c r="H121" s="3" t="str">
        <x:v>Linguistics Department</x:v>
      </x:c>
      <x:c r="I121" s="3" t="str">
        <x:v>Linguistics</x:v>
      </x:c>
      <x:c r="J121" s="3" t="str">
        <x:v>The research description concerns linguistic structure.</x:v>
      </x:c>
      <x:c r="K121" s="3" t="str">
        <x:v>Reviewed description/publication</x:v>
      </x:c>
      <x:c r="L121" s="13" t="str">
        <x:v>https://people.ucsc.edu/~rbennett/</x:v>
      </x:c>
      <x:c r="M121" s="13" t="str">
        <x:v>https://campusdirectory.ucsc.edu/cd_detail?uid=rbennett</x:v>
      </x:c>
      <x:c r="N121" s="13" t="str">
        <x:v>https://humanities.ucsc.edu/people/</x:v>
      </x:c>
      <x:c r="O121" s="13" t="str">
        <x:v>https://campusdirectory.ucsc.edu/cd_detail?uid=rbennett</x:v>
      </x:c>
      <x:c r="P121" s="3" t="str">
        <x:v>Supplementary research source</x:v>
      </x:c>
      <x:c r="Q121" s="3" t="str"/>
      <x:c r="R121" s="3" t="str">
        <x:v>rbennett</x:v>
      </x:c>
      <x:c r="S121" s="3" t="str">
        <x:v>2026-10-20</x:v>
      </x:c>
      <x:c r="T121" s="3" t="str">
        <x:v>Yes</x:v>
      </x:c>
      <x:c r="U121" s="3" t="str">
        <x:v>No</x:v>
      </x:c>
      <x:c r="V121" s="3" t="str">
        <x:v>Research found in a supplementary public source.</x:v>
      </x:c>
      <x:c r="W121" s="3" t="str">
        <x:v>Not applicable</x:v>
      </x:c>
      <x:c r="X121" s="3" t="str">
        <x:v>No political research identified.</x:v>
      </x:c>
      <x:c r="Y121" s="3" t="str"/>
      <x:c r="Z121" s="3" t="str">
        <x:v>Yes</x:v>
      </x:c>
      <x:c r="AA121" s="3" t="str">
        <x:v>Professor or teaching-professor series, including emeritus status. Membership category determined from public appointment titles.</x:v>
      </x:c>
      <x:c r="AB121" s="3" t="str">
        <x:v>https://campusdirectory.ucsc.edu/cd_detail?uid=rbennett</x:v>
      </x:c>
      <x:c r="AC121" s="13" t="str"/>
    </x:row>
    <x:row r="122" ht="82" customHeight="1">
      <x:c r="A122" s="3" t="str">
        <x:v>Adrian Brasoveanu</x:v>
      </x:c>
      <x:c r="B122" s="3" t="str">
        <x:v>Full</x:v>
      </x:c>
      <x:c r="C122" s="3" t="str">
        <x:v>Linguistics</x:v>
      </x:c>
      <x:c r="D122" s="3" t="str">
        <x:v>Computational psycholinguistics and formal models of meaning and interpretation.</x:v>
      </x:c>
      <x:c r="E122" s="12" t="str">
        <x:v>No</x:v>
      </x:c>
      <x:c r="F122" s="3" t="str">
        <x:v>Current professoriate</x:v>
      </x:c>
      <x:c r="G122" s="3" t="str">
        <x:v>Professor</x:v>
      </x:c>
      <x:c r="H122" s="3" t="str">
        <x:v>Linguistics Department</x:v>
      </x:c>
      <x:c r="I122" s="3" t="str">
        <x:v>Linguistics</x:v>
      </x:c>
      <x:c r="J122" s="3" t="str">
        <x:v>The stated work concerns language and cognition.</x:v>
      </x:c>
      <x:c r="K122" s="3" t="str">
        <x:v>Reviewed description/publication</x:v>
      </x:c>
      <x:c r="L122" s="13" t="str">
        <x:v>https://campusdirectory.ucsc.edu/cd_detail?uid=abrsvn</x:v>
      </x:c>
      <x:c r="M122" s="13" t="str">
        <x:v>https://campusdirectory.ucsc.edu/cd_detail?uid=abrsvn</x:v>
      </x:c>
      <x:c r="N122" s="13" t="str">
        <x:v>https://humanities.ucsc.edu/people/</x:v>
      </x:c>
      <x:c r="O122" s="13" t="str">
        <x:v>https://campusdirectory.ucsc.edu/cd_detail?uid=abrsvn</x:v>
      </x:c>
      <x:c r="P122" s="3" t="str">
        <x:v>Research Interests</x:v>
      </x:c>
      <x:c r="Q122" s="3" t="str"/>
      <x:c r="R122" s="3" t="str">
        <x:v>abrsvn</x:v>
      </x:c>
      <x:c r="S122" s="3" t="str">
        <x:v>2026-10-20</x:v>
      </x:c>
      <x:c r="T122" s="3" t="str">
        <x:v>Yes</x:v>
      </x:c>
      <x:c r="U122" s="3" t="str">
        <x:v>Yes</x:v>
      </x:c>
      <x:c r="V122" s="3" t="str">
        <x:v>Research or creative-work information appears in the UCSC directory.</x:v>
      </x:c>
      <x:c r="W122" s="3" t="str">
        <x:v>Not applicable</x:v>
      </x:c>
      <x:c r="X122" s="3" t="str">
        <x:v>No political research identified.</x:v>
      </x:c>
      <x:c r="Y122" s="3" t="str"/>
      <x:c r="Z122" s="3" t="str">
        <x:v>Yes</x:v>
      </x:c>
      <x:c r="AA122" s="3" t="str">
        <x:v>Professor or teaching-professor series, including emeritus status. Membership category determined from public appointment titles.</x:v>
      </x:c>
      <x:c r="AB122" s="3" t="str">
        <x:v>https://campusdirectory.ucsc.edu/cd_detail?uid=abrsvn</x:v>
      </x:c>
      <x:c r="AC122" s="13" t="str">
        <x:v>https://campusdirectory.ucsc.edu/cd_detail?uid=abrsvn</x:v>
      </x:c>
    </x:row>
    <x:row r="123" ht="82" customHeight="1">
      <x:c r="A123" s="3" t="str">
        <x:v>Dustin Chacón</x:v>
      </x:c>
      <x:c r="B123" s="3" t="str">
        <x:v>Assistant</x:v>
      </x:c>
      <x:c r="C123" s="3" t="str">
        <x:v>Linguistics</x:v>
      </x:c>
      <x:c r="D123" s="3" t="str">
        <x:v>Real-time sentence processing, grammatical dependencies, memory, and syntactic and semantic information.</x:v>
      </x:c>
      <x:c r="E123" s="12" t="str">
        <x:v>No</x:v>
      </x:c>
      <x:c r="F123" s="3" t="str">
        <x:v>Current professoriate</x:v>
      </x:c>
      <x:c r="G123" s="3" t="str">
        <x:v>Assistant Professor</x:v>
      </x:c>
      <x:c r="H123" s="3" t="str">
        <x:v>Linguistics Department</x:v>
      </x:c>
      <x:c r="I123" s="3" t="str">
        <x:v>Linguistics</x:v>
      </x:c>
      <x:c r="J123" s="3" t="str">
        <x:v>The research description concerns psycholinguistics and cognitive neuroscience.</x:v>
      </x:c>
      <x:c r="K123" s="3" t="str">
        <x:v>Reviewed description/publication</x:v>
      </x:c>
      <x:c r="L123" s="13" t="str">
        <x:v>https://wp.nyu.edu/morphlab/dustin-chacon/</x:v>
      </x:c>
      <x:c r="M123" s="13" t="str">
        <x:v>https://campusdirectory.ucsc.edu/cd_detail?uid=duchacon</x:v>
      </x:c>
      <x:c r="N123" s="13" t="str">
        <x:v>https://humanities.ucsc.edu/people/</x:v>
      </x:c>
      <x:c r="O123" s="13" t="str">
        <x:v>https://campusdirectory.ucsc.edu/cd_detail?uid=duchacon</x:v>
      </x:c>
      <x:c r="P123" s="3" t="str">
        <x:v>Supplementary research source</x:v>
      </x:c>
      <x:c r="Q123" s="3" t="str"/>
      <x:c r="R123" s="3" t="str">
        <x:v>duchacon</x:v>
      </x:c>
      <x:c r="S123" s="3" t="str">
        <x:v>2026-10-20</x:v>
      </x:c>
      <x:c r="T123" s="3" t="str">
        <x:v>Yes</x:v>
      </x:c>
      <x:c r="U123" s="3" t="str">
        <x:v>No</x:v>
      </x:c>
      <x:c r="V123" s="3" t="str">
        <x:v>Research found in a supplementary public source.</x:v>
      </x:c>
      <x:c r="W123" s="3" t="str">
        <x:v>Not applicable</x:v>
      </x:c>
      <x:c r="X123" s="3" t="str">
        <x:v>No political research identified.</x:v>
      </x:c>
      <x:c r="Y123" s="3" t="str"/>
      <x:c r="Z123" s="3" t="str">
        <x:v>Yes</x:v>
      </x:c>
      <x:c r="AA123" s="3" t="str">
        <x:v>Professor or teaching-professor series, including emeritus status. Membership category determined from public appointment titles.</x:v>
      </x:c>
      <x:c r="AB123" s="3" t="str">
        <x:v>https://campusdirectory.ucsc.edu/cd_detail?uid=duchacon</x:v>
      </x:c>
      <x:c r="AC123" s="13" t="str"/>
    </x:row>
    <x:row r="124" ht="82" customHeight="1">
      <x:c r="A124" s="3" t="str">
        <x:v>Sandra L Chung</x:v>
      </x:c>
      <x:c r="B124" s="3" t="str">
        <x:v>Full</x:v>
      </x:c>
      <x:c r="C124" s="3" t="str">
        <x:v>Linguistics</x:v>
      </x:c>
      <x:c r="D124" s="3" t="str">
        <x:v>Syntax, semantics, and Austronesian languages.</x:v>
      </x:c>
      <x:c r="E124" s="12" t="str">
        <x:v>No</x:v>
      </x:c>
      <x:c r="F124" s="3" t="str">
        <x:v>Emeritus</x:v>
      </x:c>
      <x:c r="G124" s="3" t="str">
        <x:v>Distinguished Professor Emerita</x:v>
      </x:c>
      <x:c r="H124" s="3" t="str">
        <x:v>Linguistics Department</x:v>
      </x:c>
      <x:c r="I124" s="3" t="str">
        <x:v>Linguistics</x:v>
      </x:c>
      <x:c r="J124" s="3" t="str">
        <x:v>The stated research concerns linguistic structure and meaning.</x:v>
      </x:c>
      <x:c r="K124" s="3" t="str">
        <x:v>Reviewed description/publication</x:v>
      </x:c>
      <x:c r="L124" s="13" t="str">
        <x:v>https://campusdirectory.ucsc.edu/cd_detail?uid=schung</x:v>
      </x:c>
      <x:c r="M124" s="13" t="str">
        <x:v>https://campusdirectory.ucsc.edu/cd_detail?uid=schung</x:v>
      </x:c>
      <x:c r="N124" s="13" t="str">
        <x:v>https://humanities.ucsc.edu/people/</x:v>
      </x:c>
      <x:c r="O124" s="13" t="str">
        <x:v>https://campusdirectory.ucsc.edu/cd_detail?uid=schung</x:v>
      </x:c>
      <x:c r="P124" s="3" t="str">
        <x:v>Research Interests; Areas of Expertise</x:v>
      </x:c>
      <x:c r="Q124" s="3" t="str">
        <x:v>Roster-listed emeritus; inclusion does not imply current teaching or employment.</x:v>
      </x:c>
      <x:c r="R124" s="3" t="str">
        <x:v>schung</x:v>
      </x:c>
      <x:c r="S124" s="3" t="str">
        <x:v>2026-10-20</x:v>
      </x:c>
      <x:c r="T124" s="3" t="str">
        <x:v>Yes</x:v>
      </x:c>
      <x:c r="U124" s="3" t="str">
        <x:v>Yes</x:v>
      </x:c>
      <x:c r="V124" s="3" t="str">
        <x:v>Research or creative-work information appears in the UCSC directory.</x:v>
      </x:c>
      <x:c r="W124" s="3" t="str">
        <x:v>Not applicable</x:v>
      </x:c>
      <x:c r="X124" s="3" t="str">
        <x:v>No political research identified.</x:v>
      </x:c>
      <x:c r="Y124" s="3" t="str"/>
      <x:c r="Z124" s="3" t="str">
        <x:v>Yes</x:v>
      </x:c>
      <x:c r="AA124" s="3" t="str">
        <x:v>Professor or teaching-professor series, including emeritus status. Membership category determined from public appointment titles.</x:v>
      </x:c>
      <x:c r="AB124" s="3" t="str">
        <x:v>https://campusdirectory.ucsc.edu/cd_detail?uid=schung</x:v>
      </x:c>
      <x:c r="AC124" s="13" t="str">
        <x:v>https://campusdirectory.ucsc.edu/cd_detail?uid=schung</x:v>
      </x:c>
    </x:row>
    <x:row r="125" ht="82" customHeight="1">
      <x:c r="A125" s="3" t="str">
        <x:v>Donka F Farkas</x:v>
      </x:c>
      <x:c r="B125" s="3" t="str">
        <x:v>Full</x:v>
      </x:c>
      <x:c r="C125" s="3" t="str">
        <x:v>Linguistics</x:v>
      </x:c>
      <x:c r="D125" s="3" t="str">
        <x:v>Semantics, morphology, syntax, Romance languages, and Hungarian.</x:v>
      </x:c>
      <x:c r="E125" s="12" t="str">
        <x:v>No</x:v>
      </x:c>
      <x:c r="F125" s="3" t="str">
        <x:v>Emeritus</x:v>
      </x:c>
      <x:c r="G125" s="3" t="str">
        <x:v>Professor Emerita</x:v>
      </x:c>
      <x:c r="H125" s="3" t="str">
        <x:v>Linguistics Department</x:v>
      </x:c>
      <x:c r="I125" s="3" t="str">
        <x:v>Linguistics</x:v>
      </x:c>
      <x:c r="J125" s="3" t="str">
        <x:v>The stated work concerns linguistic structure and meaning.</x:v>
      </x:c>
      <x:c r="K125" s="3" t="str">
        <x:v>Reviewed description/publication</x:v>
      </x:c>
      <x:c r="L125" s="13" t="str">
        <x:v>https://campusdirectory.ucsc.edu/cd_detail?uid=farkas</x:v>
      </x:c>
      <x:c r="M125" s="13" t="str">
        <x:v>https://campusdirectory.ucsc.edu/cd_detail?uid=farkas</x:v>
      </x:c>
      <x:c r="N125" s="13" t="str">
        <x:v>https://humanities.ucsc.edu/people/</x:v>
      </x:c>
      <x:c r="O125" s="13" t="str">
        <x:v>https://campusdirectory.ucsc.edu/cd_detail?uid=farkas</x:v>
      </x:c>
      <x:c r="P125" s="3" t="str">
        <x:v>Research Interests</x:v>
      </x:c>
      <x:c r="Q125" s="3" t="str">
        <x:v>Roster-listed emeritus; inclusion does not imply current teaching or employment.</x:v>
      </x:c>
      <x:c r="R125" s="3" t="str">
        <x:v>farkas</x:v>
      </x:c>
      <x:c r="S125" s="3" t="str">
        <x:v>2026-10-20</x:v>
      </x:c>
      <x:c r="T125" s="3" t="str">
        <x:v>Yes</x:v>
      </x:c>
      <x:c r="U125" s="3" t="str">
        <x:v>Yes</x:v>
      </x:c>
      <x:c r="V125" s="3" t="str">
        <x:v>Research or creative-work information appears in the UCSC directory.</x:v>
      </x:c>
      <x:c r="W125" s="3" t="str">
        <x:v>Not applicable</x:v>
      </x:c>
      <x:c r="X125" s="3" t="str">
        <x:v>No political research identified.</x:v>
      </x:c>
      <x:c r="Y125" s="3" t="str"/>
      <x:c r="Z125" s="3" t="str">
        <x:v>Yes</x:v>
      </x:c>
      <x:c r="AA125" s="3" t="str">
        <x:v>Professor or teaching-professor series, including emeritus status. Membership category determined from public appointment titles.</x:v>
      </x:c>
      <x:c r="AB125" s="3" t="str">
        <x:v>https://campusdirectory.ucsc.edu/cd_detail?uid=farkas</x:v>
      </x:c>
      <x:c r="AC125" s="13" t="str">
        <x:v>https://campusdirectory.ucsc.edu/cd_detail?uid=farkas</x:v>
      </x:c>
    </x:row>
    <x:row r="126" ht="82" customHeight="1">
      <x:c r="A126" s="3" t="str">
        <x:v>Mia Gong</x:v>
      </x:c>
      <x:c r="B126" s="3" t="str">
        <x:v>Assistant</x:v>
      </x:c>
      <x:c r="C126" s="3" t="str">
        <x:v>Linguistics</x:v>
      </x:c>
      <x:c r="D126" s="3" t="str">
        <x:v>Syntax, morphology, and comparative fieldwork on Mongolic and other Central Eurasian languages.</x:v>
      </x:c>
      <x:c r="E126" s="12" t="str">
        <x:v>No</x:v>
      </x:c>
      <x:c r="F126" s="3" t="str">
        <x:v>Current professoriate</x:v>
      </x:c>
      <x:c r="G126" s="3" t="str">
        <x:v>Assistant Professor</x:v>
      </x:c>
      <x:c r="H126" s="3" t="str">
        <x:v>Linguistics Department</x:v>
      </x:c>
      <x:c r="I126" s="3" t="str">
        <x:v>Linguistics</x:v>
      </x:c>
      <x:c r="J126" s="3" t="str">
        <x:v>The stated work concerns grammatical structure and variation.</x:v>
      </x:c>
      <x:c r="K126" s="3" t="str">
        <x:v>Reviewed description/publication</x:v>
      </x:c>
      <x:c r="L126" s="13" t="str">
        <x:v>https://miazgong.github.io/</x:v>
      </x:c>
      <x:c r="M126" s="13" t="str">
        <x:v>https://campusdirectory.ucsc.edu/cd_detail?uid=mgong9</x:v>
      </x:c>
      <x:c r="N126" s="13" t="str">
        <x:v>https://humanities.ucsc.edu/people/</x:v>
      </x:c>
      <x:c r="O126" s="13" t="str">
        <x:v>https://campusdirectory.ucsc.edu/cd_detail?uid=mgong9</x:v>
      </x:c>
      <x:c r="P126" s="3" t="str">
        <x:v>Supplementary research source</x:v>
      </x:c>
      <x:c r="Q126" s="3" t="str"/>
      <x:c r="R126" s="3" t="str">
        <x:v>mgong9</x:v>
      </x:c>
      <x:c r="S126" s="3" t="str">
        <x:v>2026-10-20</x:v>
      </x:c>
      <x:c r="T126" s="3" t="str">
        <x:v>Yes</x:v>
      </x:c>
      <x:c r="U126" s="3" t="str">
        <x:v>No</x:v>
      </x:c>
      <x:c r="V126" s="3" t="str">
        <x:v>Research found in a supplementary public source.</x:v>
      </x:c>
      <x:c r="W126" s="3" t="str">
        <x:v>Not applicable</x:v>
      </x:c>
      <x:c r="X126" s="3" t="str">
        <x:v>No political research identified.</x:v>
      </x:c>
      <x:c r="Y126" s="3" t="str"/>
      <x:c r="Z126" s="3" t="str">
        <x:v>Yes</x:v>
      </x:c>
      <x:c r="AA126" s="3" t="str">
        <x:v>Professor or teaching-professor series, including emeritus status. Membership category determined from public appointment titles.</x:v>
      </x:c>
      <x:c r="AB126" s="3" t="str">
        <x:v>https://campusdirectory.ucsc.edu/cd_detail?uid=mgong9</x:v>
      </x:c>
      <x:c r="AC126" s="13" t="str"/>
    </x:row>
    <x:row r="127" ht="82" customHeight="1">
      <x:c r="A127" s="3" t="str">
        <x:v>Jorge Hankamer</x:v>
      </x:c>
      <x:c r="B127" s="3" t="str">
        <x:v>Full</x:v>
      </x:c>
      <x:c r="C127" s="3" t="str">
        <x:v>Linguistics</x:v>
      </x:c>
      <x:c r="D127" s="3" t="str">
        <x:v>Syntax, morphology, computational linguistics, and Turkish.</x:v>
      </x:c>
      <x:c r="E127" s="12" t="str">
        <x:v>No</x:v>
      </x:c>
      <x:c r="F127" s="3" t="str">
        <x:v>Emeritus</x:v>
      </x:c>
      <x:c r="G127" s="3" t="str">
        <x:v>Professor Emeritus</x:v>
      </x:c>
      <x:c r="H127" s="3" t="str">
        <x:v>Linguistics Department</x:v>
      </x:c>
      <x:c r="I127" s="3" t="str">
        <x:v>Linguistics</x:v>
      </x:c>
      <x:c r="J127" s="3" t="str">
        <x:v>The stated research concerns language structure and computation.</x:v>
      </x:c>
      <x:c r="K127" s="3" t="str">
        <x:v>Reviewed description/publication</x:v>
      </x:c>
      <x:c r="L127" s="13" t="str">
        <x:v>https://campusdirectory.ucsc.edu/cd_detail?uid=hank</x:v>
      </x:c>
      <x:c r="M127" s="13" t="str">
        <x:v>https://campusdirectory.ucsc.edu/cd_detail?uid=hank</x:v>
      </x:c>
      <x:c r="N127" s="13" t="str">
        <x:v>https://humanities.ucsc.edu/people/</x:v>
      </x:c>
      <x:c r="O127" s="13" t="str">
        <x:v>https://campusdirectory.ucsc.edu/cd_detail?uid=hank</x:v>
      </x:c>
      <x:c r="P127" s="3" t="str">
        <x:v>Research Interests; Summary of Expertise; Areas of Expertise; Biography, Education and Training</x:v>
      </x:c>
      <x:c r="Q127" s="3" t="str">
        <x:v>Roster-listed emeritus; inclusion does not imply current teaching or employment.</x:v>
      </x:c>
      <x:c r="R127" s="3" t="str">
        <x:v>hank</x:v>
      </x:c>
      <x:c r="S127" s="3" t="str">
        <x:v>2026-10-20</x:v>
      </x:c>
      <x:c r="T127" s="3" t="str">
        <x:v>Yes</x:v>
      </x:c>
      <x:c r="U127" s="3" t="str">
        <x:v>Yes</x:v>
      </x:c>
      <x:c r="V127" s="3" t="str">
        <x:v>Research or creative-work information appears in the UCSC directory.</x:v>
      </x:c>
      <x:c r="W127" s="3" t="str">
        <x:v>Not applicable</x:v>
      </x:c>
      <x:c r="X127" s="3" t="str">
        <x:v>No political research identified.</x:v>
      </x:c>
      <x:c r="Y127" s="3" t="str"/>
      <x:c r="Z127" s="3" t="str">
        <x:v>Yes</x:v>
      </x:c>
      <x:c r="AA127" s="3" t="str">
        <x:v>Professor or teaching-professor series, including emeritus status. Membership category determined from public appointment titles.</x:v>
      </x:c>
      <x:c r="AB127" s="3" t="str">
        <x:v>https://campusdirectory.ucsc.edu/cd_detail?uid=hank</x:v>
      </x:c>
      <x:c r="AC127" s="13" t="str">
        <x:v>https://campusdirectory.ucsc.edu/cd_detail?uid=hank</x:v>
      </x:c>
    </x:row>
    <x:row r="128" ht="82" customHeight="1">
      <x:c r="A128" s="3" t="str">
        <x:v>Junko Ito</x:v>
      </x:c>
      <x:c r="B128" s="3" t="str">
        <x:v>Full</x:v>
      </x:c>
      <x:c r="C128" s="3" t="str">
        <x:v>Linguistics</x:v>
      </x:c>
      <x:c r="D128" s="3" t="str">
        <x:v>Phonology, morphology, Germanic languages, and Japanese.</x:v>
      </x:c>
      <x:c r="E128" s="12" t="str">
        <x:v>No</x:v>
      </x:c>
      <x:c r="F128" s="3" t="str">
        <x:v>Emeritus</x:v>
      </x:c>
      <x:c r="G128" s="3" t="str">
        <x:v>Distinguished Professor Emerita</x:v>
      </x:c>
      <x:c r="H128" s="3" t="str">
        <x:v>Linguistics Department</x:v>
      </x:c>
      <x:c r="I128" s="3" t="str">
        <x:v>Linguistics</x:v>
      </x:c>
      <x:c r="J128" s="3" t="str">
        <x:v>The stated research concerns linguistic sound and word structure.</x:v>
      </x:c>
      <x:c r="K128" s="3" t="str">
        <x:v>Reviewed description/publication</x:v>
      </x:c>
      <x:c r="L128" s="13" t="str">
        <x:v>https://campusdirectory.ucsc.edu/cd_detail?uid=ito</x:v>
      </x:c>
      <x:c r="M128" s="13" t="str">
        <x:v>https://campusdirectory.ucsc.edu/cd_detail?uid=ito</x:v>
      </x:c>
      <x:c r="N128" s="13" t="str">
        <x:v>https://humanities.ucsc.edu/people/</x:v>
      </x:c>
      <x:c r="O128" s="13" t="str">
        <x:v>https://campusdirectory.ucsc.edu/cd_detail?uid=ito</x:v>
      </x:c>
      <x:c r="P128" s="3" t="str">
        <x:v>Research Interests</x:v>
      </x:c>
      <x:c r="Q128" s="3" t="str">
        <x:v>Roster-listed emeritus; inclusion does not imply current teaching or employment.</x:v>
      </x:c>
      <x:c r="R128" s="3" t="str">
        <x:v>ito</x:v>
      </x:c>
      <x:c r="S128" s="3" t="str">
        <x:v>2026-10-20</x:v>
      </x:c>
      <x:c r="T128" s="3" t="str">
        <x:v>Yes</x:v>
      </x:c>
      <x:c r="U128" s="3" t="str">
        <x:v>Yes</x:v>
      </x:c>
      <x:c r="V128" s="3" t="str">
        <x:v>Research or creative-work information appears in the UCSC directory.</x:v>
      </x:c>
      <x:c r="W128" s="3" t="str">
        <x:v>Not applicable</x:v>
      </x:c>
      <x:c r="X128" s="3" t="str">
        <x:v>No political research identified.</x:v>
      </x:c>
      <x:c r="Y128" s="3" t="str"/>
      <x:c r="Z128" s="3" t="str">
        <x:v>Yes</x:v>
      </x:c>
      <x:c r="AA128" s="3" t="str">
        <x:v>Professor or teaching-professor series, including emeritus status. Membership category determined from public appointment titles.</x:v>
      </x:c>
      <x:c r="AB128" s="3" t="str">
        <x:v>https://campusdirectory.ucsc.edu/cd_detail?uid=ito</x:v>
      </x:c>
      <x:c r="AC128" s="13" t="str">
        <x:v>https://campusdirectory.ucsc.edu/cd_detail?uid=ito</x:v>
      </x:c>
    </x:row>
    <x:row r="129" ht="82" customHeight="1">
      <x:c r="A129" s="3" t="str">
        <x:v>William A Ladusaw</x:v>
      </x:c>
      <x:c r="B129" s="3" t="str">
        <x:v>Full</x:v>
      </x:c>
      <x:c r="C129" s="3" t="str">
        <x:v>Linguistics</x:v>
      </x:c>
      <x:c r="D129" s="3" t="str">
        <x:v>Formal semantics and pragmatics, negation, polarity, and the syntax-semantics interface.</x:v>
      </x:c>
      <x:c r="E129" s="12" t="str">
        <x:v>No</x:v>
      </x:c>
      <x:c r="F129" s="3" t="str">
        <x:v>Emeritus</x:v>
      </x:c>
      <x:c r="G129" s="3" t="str">
        <x:v>Professor Emeritus</x:v>
      </x:c>
      <x:c r="H129" s="3" t="str">
        <x:v>Linguistics Department</x:v>
      </x:c>
      <x:c r="I129" s="3" t="str">
        <x:v>Linguistics</x:v>
      </x:c>
      <x:c r="J129" s="3" t="str">
        <x:v>The stated research concerns linguistic structure and meaning.</x:v>
      </x:c>
      <x:c r="K129" s="3" t="str">
        <x:v>Reviewed description/publication</x:v>
      </x:c>
      <x:c r="L129" s="13" t="str">
        <x:v>https://campusdirectory.ucsc.edu/cd_detail?uid=ladusaw</x:v>
      </x:c>
      <x:c r="M129" s="13" t="str">
        <x:v>https://campusdirectory.ucsc.edu/cd_detail?uid=ladusaw</x:v>
      </x:c>
      <x:c r="N129" s="13" t="str">
        <x:v>https://humanities.ucsc.edu/people/</x:v>
      </x:c>
      <x:c r="O129" s="13" t="str">
        <x:v>https://campusdirectory.ucsc.edu/cd_detail?uid=ladusaw</x:v>
      </x:c>
      <x:c r="P129" s="3" t="str">
        <x:v>Research Interests</x:v>
      </x:c>
      <x:c r="Q129" s="3" t="str">
        <x:v>Roster-listed emeritus; inclusion does not imply current teaching or employment.</x:v>
      </x:c>
      <x:c r="R129" s="3" t="str">
        <x:v>ladusaw</x:v>
      </x:c>
      <x:c r="S129" s="3" t="str">
        <x:v>2026-10-20</x:v>
      </x:c>
      <x:c r="T129" s="3" t="str">
        <x:v>Yes</x:v>
      </x:c>
      <x:c r="U129" s="3" t="str">
        <x:v>Yes</x:v>
      </x:c>
      <x:c r="V129" s="3" t="str">
        <x:v>Research or creative-work information appears in the UCSC directory.</x:v>
      </x:c>
      <x:c r="W129" s="3" t="str">
        <x:v>Not applicable</x:v>
      </x:c>
      <x:c r="X129" s="3" t="str">
        <x:v>No political research identified.</x:v>
      </x:c>
      <x:c r="Y129" s="3" t="str"/>
      <x:c r="Z129" s="3" t="str">
        <x:v>Yes</x:v>
      </x:c>
      <x:c r="AA129" s="3" t="str">
        <x:v>Professor or teaching-professor series, including emeritus status. Membership category determined from public appointment titles.</x:v>
      </x:c>
      <x:c r="AB129" s="3" t="str">
        <x:v>https://campusdirectory.ucsc.edu/cd_detail?uid=ladusaw</x:v>
      </x:c>
      <x:c r="AC129" s="13" t="str">
        <x:v>https://campusdirectory.ucsc.edu/cd_detail?uid=ladusaw</x:v>
      </x:c>
    </x:row>
    <x:row r="130" ht="82" customHeight="1">
      <x:c r="A130" s="3" t="str">
        <x:v>Jess H.-K. Law</x:v>
      </x:c>
      <x:c r="B130" s="3" t="str">
        <x:v>Assistant</x:v>
      </x:c>
      <x:c r="C130" s="3" t="str">
        <x:v>Linguistics</x:v>
      </x:c>
      <x:c r="D130" s="3" t="str">
        <x:v>Semantics, pragmatics, discourse particles, and experimental approaches to linguistic meaning.</x:v>
      </x:c>
      <x:c r="E130" s="12" t="str">
        <x:v>No</x:v>
      </x:c>
      <x:c r="F130" s="3" t="str">
        <x:v>Current professoriate</x:v>
      </x:c>
      <x:c r="G130" s="3" t="str">
        <x:v>Assistant Professor</x:v>
      </x:c>
      <x:c r="H130" s="3" t="str">
        <x:v>Linguistics Department</x:v>
      </x:c>
      <x:c r="I130" s="3" t="str">
        <x:v>Linguistics</x:v>
      </x:c>
      <x:c r="J130" s="3" t="str">
        <x:v>The work concerns formal and experimental language research.</x:v>
      </x:c>
      <x:c r="K130" s="3" t="str">
        <x:v>Reviewed description/publication</x:v>
      </x:c>
      <x:c r="L130" s="13" t="str">
        <x:v>https://people.ucsc.edu/~jlaw5/</x:v>
      </x:c>
      <x:c r="M130" s="13" t="str">
        <x:v>https://campusdirectory.ucsc.edu/cd_detail?uid=jlaw5</x:v>
      </x:c>
      <x:c r="N130" s="13" t="str">
        <x:v>https://humanities.ucsc.edu/people/</x:v>
      </x:c>
      <x:c r="O130" s="13" t="str">
        <x:v>https://campusdirectory.ucsc.edu/cd_detail?uid=jlaw5</x:v>
      </x:c>
      <x:c r="P130" s="3" t="str">
        <x:v>Supplementary research source</x:v>
      </x:c>
      <x:c r="Q130" s="3" t="str"/>
      <x:c r="R130" s="3" t="str">
        <x:v>jlaw5</x:v>
      </x:c>
      <x:c r="S130" s="3" t="str">
        <x:v>2026-10-20</x:v>
      </x:c>
      <x:c r="T130" s="3" t="str">
        <x:v>Yes</x:v>
      </x:c>
      <x:c r="U130" s="3" t="str">
        <x:v>No</x:v>
      </x:c>
      <x:c r="V130" s="3" t="str">
        <x:v>Research found in a supplementary public source.</x:v>
      </x:c>
      <x:c r="W130" s="3" t="str">
        <x:v>Not applicable</x:v>
      </x:c>
      <x:c r="X130" s="3" t="str">
        <x:v>No political research identified.</x:v>
      </x:c>
      <x:c r="Y130" s="3" t="str"/>
      <x:c r="Z130" s="3" t="str">
        <x:v>Yes</x:v>
      </x:c>
      <x:c r="AA130" s="3" t="str">
        <x:v>Professor or teaching-professor series, including emeritus status. Membership category determined from public appointment titles.</x:v>
      </x:c>
      <x:c r="AB130" s="3" t="str">
        <x:v>https://campusdirectory.ucsc.edu/cd_detail?uid=jlaw5</x:v>
      </x:c>
      <x:c r="AC130" s="13" t="str"/>
    </x:row>
    <x:row r="131" ht="82" customHeight="1">
      <x:c r="A131" s="3" t="str">
        <x:v>James Mccloskey</x:v>
      </x:c>
      <x:c r="B131" s="3" t="str">
        <x:v>Full</x:v>
      </x:c>
      <x:c r="C131" s="3" t="str">
        <x:v>Linguistics</x:v>
      </x:c>
      <x:c r="D131" s="3" t="str">
        <x:v>Syntax, semantics, Irish, nonstandard English, and language extinction and revitalization.</x:v>
      </x:c>
      <x:c r="E131" s="12" t="str">
        <x:v>No</x:v>
      </x:c>
      <x:c r="F131" s="3" t="str">
        <x:v>Emeritus</x:v>
      </x:c>
      <x:c r="G131" s="3" t="str">
        <x:v>Professor Emeritus</x:v>
      </x:c>
      <x:c r="H131" s="3" t="str">
        <x:v>Linguistics Department</x:v>
      </x:c>
      <x:c r="I131" s="3" t="str">
        <x:v>Linguistics</x:v>
      </x:c>
      <x:c r="J131" s="3" t="str">
        <x:v>The cited account focuses on linguistic theory and language preservation without an explicit political frame.</x:v>
      </x:c>
      <x:c r="K131" s="3" t="str">
        <x:v>Reviewed description/publication</x:v>
      </x:c>
      <x:c r="L131" s="13" t="str">
        <x:v>https://campusdirectory.ucsc.edu/cd_detail?uid=mcclosk</x:v>
      </x:c>
      <x:c r="M131" s="13" t="str">
        <x:v>https://campusdirectory.ucsc.edu/cd_detail?uid=mcclosk</x:v>
      </x:c>
      <x:c r="N131" s="13" t="str">
        <x:v>https://humanities.ucsc.edu/people/</x:v>
      </x:c>
      <x:c r="O131" s="13" t="str">
        <x:v>https://campusdirectory.ucsc.edu/cd_detail?uid=mcclosk</x:v>
      </x:c>
      <x:c r="P131" s="3" t="str">
        <x:v>Research Interests; Summary of Expertise; Areas of Expertise; Biography, Education and Training</x:v>
      </x:c>
      <x:c r="Q131" s="3" t="str">
        <x:v>Roster-listed emeritus; inclusion does not imply current teaching or employment.</x:v>
      </x:c>
      <x:c r="R131" s="3" t="str">
        <x:v>mcclosk</x:v>
      </x:c>
      <x:c r="S131" s="3" t="str">
        <x:v>2026-10-20</x:v>
      </x:c>
      <x:c r="T131" s="3" t="str">
        <x:v>Yes</x:v>
      </x:c>
      <x:c r="U131" s="3" t="str">
        <x:v>Yes</x:v>
      </x:c>
      <x:c r="V131" s="3" t="str">
        <x:v>Research or creative-work information appears in the UCSC directory.</x:v>
      </x:c>
      <x:c r="W131" s="3" t="str">
        <x:v>Not applicable</x:v>
      </x:c>
      <x:c r="X131" s="3" t="str">
        <x:v>No political research identified.</x:v>
      </x:c>
      <x:c r="Y131" s="3" t="str"/>
      <x:c r="Z131" s="3" t="str">
        <x:v>Yes</x:v>
      </x:c>
      <x:c r="AA131" s="3" t="str">
        <x:v>Professor or teaching-professor series, including emeritus status. Membership category determined from public appointment titles.</x:v>
      </x:c>
      <x:c r="AB131" s="3" t="str">
        <x:v>https://campusdirectory.ucsc.edu/cd_detail?uid=mcclosk</x:v>
      </x:c>
      <x:c r="AC131" s="13" t="str">
        <x:v>https://campusdirectory.ucsc.edu/cd_detail?uid=mcclosk</x:v>
      </x:c>
    </x:row>
    <x:row r="132" ht="82" customHeight="1">
      <x:c r="A132" s="3" t="str">
        <x:v>Grant L McGuire</x:v>
      </x:c>
      <x:c r="B132" s="3" t="str">
        <x:v>Associate</x:v>
      </x:c>
      <x:c r="C132" s="3" t="str">
        <x:v>Linguistics</x:v>
      </x:c>
      <x:c r="D132" s="3" t="str">
        <x:v>Experimental phonetics, speech perception, perceptual learning, and phonetic categorization.</x:v>
      </x:c>
      <x:c r="E132" s="12" t="str">
        <x:v>No</x:v>
      </x:c>
      <x:c r="F132" s="3" t="str">
        <x:v>Current professoriate</x:v>
      </x:c>
      <x:c r="G132" s="3" t="str">
        <x:v>Associate Professor</x:v>
      </x:c>
      <x:c r="H132" s="3" t="str">
        <x:v>Linguistics Department</x:v>
      </x:c>
      <x:c r="I132" s="3" t="str">
        <x:v>Linguistics</x:v>
      </x:c>
      <x:c r="J132" s="3" t="str">
        <x:v>The research concerns speech perception and linguistic categories.</x:v>
      </x:c>
      <x:c r="K132" s="3" t="str">
        <x:v>Reviewed description/publication</x:v>
      </x:c>
      <x:c r="L132" s="13" t="str">
        <x:v>https://campusdirectory.ucsc.edu/cd_detail?uid=gmcguir1</x:v>
      </x:c>
      <x:c r="M132" s="13" t="str">
        <x:v>https://campusdirectory.ucsc.edu/cd_detail?uid=gmcguir1</x:v>
      </x:c>
      <x:c r="N132" s="13" t="str">
        <x:v>https://humanities.ucsc.edu/people/</x:v>
      </x:c>
      <x:c r="O132" s="13" t="str">
        <x:v>https://campusdirectory.ucsc.edu/cd_detail?uid=gmcguir1</x:v>
      </x:c>
      <x:c r="P132" s="3" t="str">
        <x:v>Research Interests</x:v>
      </x:c>
      <x:c r="Q132" s="3" t="str"/>
      <x:c r="R132" s="3" t="str">
        <x:v>gmcguir1</x:v>
      </x:c>
      <x:c r="S132" s="3" t="str">
        <x:v>2026-10-20</x:v>
      </x:c>
      <x:c r="T132" s="3" t="str">
        <x:v>Yes</x:v>
      </x:c>
      <x:c r="U132" s="3" t="str">
        <x:v>Yes</x:v>
      </x:c>
      <x:c r="V132" s="3" t="str">
        <x:v>Research or creative-work information appears in the UCSC directory.</x:v>
      </x:c>
      <x:c r="W132" s="3" t="str">
        <x:v>Not applicable</x:v>
      </x:c>
      <x:c r="X132" s="3" t="str">
        <x:v>No political research identified.</x:v>
      </x:c>
      <x:c r="Y132" s="3" t="str"/>
      <x:c r="Z132" s="3" t="str">
        <x:v>Yes</x:v>
      </x:c>
      <x:c r="AA132" s="3" t="str">
        <x:v>Professor or teaching-professor series, including emeritus status. Membership category determined from public appointment titles.</x:v>
      </x:c>
      <x:c r="AB132" s="3" t="str">
        <x:v>https://campusdirectory.ucsc.edu/cd_detail?uid=gmcguir1</x:v>
      </x:c>
      <x:c r="AC132" s="13" t="str">
        <x:v>https://campusdirectory.ucsc.edu/cd_detail?uid=gmcguir1</x:v>
      </x:c>
    </x:row>
    <x:row r="133" ht="82" customHeight="1">
      <x:c r="A133" s="3" t="str">
        <x:v>Armin Mester</x:v>
      </x:c>
      <x:c r="B133" s="3" t="str">
        <x:v>Full</x:v>
      </x:c>
      <x:c r="C133" s="3" t="str">
        <x:v>Linguistics</x:v>
      </x:c>
      <x:c r="D133" s="3" t="str">
        <x:v>Phonology, prosodic morphology, Japanese, and Latin.</x:v>
      </x:c>
      <x:c r="E133" s="12" t="str">
        <x:v>No</x:v>
      </x:c>
      <x:c r="F133" s="3" t="str">
        <x:v>Emeritus</x:v>
      </x:c>
      <x:c r="G133" s="3" t="str">
        <x:v>Professor Emeritus</x:v>
      </x:c>
      <x:c r="H133" s="3" t="str">
        <x:v>Linguistics Department</x:v>
      </x:c>
      <x:c r="I133" s="3" t="str">
        <x:v>Linguistics</x:v>
      </x:c>
      <x:c r="J133" s="3" t="str">
        <x:v>The stated work concerns linguistic sound and word structure.</x:v>
      </x:c>
      <x:c r="K133" s="3" t="str">
        <x:v>Reviewed description/publication</x:v>
      </x:c>
      <x:c r="L133" s="13" t="str">
        <x:v>https://campusdirectory.ucsc.edu/cd_detail?uid=mester</x:v>
      </x:c>
      <x:c r="M133" s="13" t="str">
        <x:v>https://campusdirectory.ucsc.edu/cd_detail?uid=mester</x:v>
      </x:c>
      <x:c r="N133" s="13" t="str">
        <x:v>https://humanities.ucsc.edu/people/</x:v>
      </x:c>
      <x:c r="O133" s="13" t="str">
        <x:v>https://campusdirectory.ucsc.edu/cd_detail?uid=mester</x:v>
      </x:c>
      <x:c r="P133" s="3" t="str">
        <x:v>Research Interests</x:v>
      </x:c>
      <x:c r="Q133" s="3" t="str">
        <x:v>Roster-listed emeritus; inclusion does not imply current teaching or employment.</x:v>
      </x:c>
      <x:c r="R133" s="3" t="str">
        <x:v>mester</x:v>
      </x:c>
      <x:c r="S133" s="3" t="str">
        <x:v>2026-10-20</x:v>
      </x:c>
      <x:c r="T133" s="3" t="str">
        <x:v>Yes</x:v>
      </x:c>
      <x:c r="U133" s="3" t="str">
        <x:v>Yes</x:v>
      </x:c>
      <x:c r="V133" s="3" t="str">
        <x:v>Research or creative-work information appears in the UCSC directory.</x:v>
      </x:c>
      <x:c r="W133" s="3" t="str">
        <x:v>Not applicable</x:v>
      </x:c>
      <x:c r="X133" s="3" t="str">
        <x:v>No political research identified.</x:v>
      </x:c>
      <x:c r="Y133" s="3" t="str"/>
      <x:c r="Z133" s="3" t="str">
        <x:v>Yes</x:v>
      </x:c>
      <x:c r="AA133" s="3" t="str">
        <x:v>Professor or teaching-professor series, including emeritus status. Membership category determined from public appointment titles.</x:v>
      </x:c>
      <x:c r="AB133" s="3" t="str">
        <x:v>https://campusdirectory.ucsc.edu/cd_detail?uid=mester</x:v>
      </x:c>
      <x:c r="AC133" s="13" t="str">
        <x:v>https://campusdirectory.ucsc.edu/cd_detail?uid=mester</x:v>
      </x:c>
    </x:row>
    <x:row r="134" ht="82" customHeight="1">
      <x:c r="A134" s="3" t="str">
        <x:v>Jaye Padgett</x:v>
      </x:c>
      <x:c r="B134" s="3" t="str">
        <x:v>Full</x:v>
      </x:c>
      <x:c r="C134" s="3" t="str">
        <x:v>Linguistics</x:v>
      </x:c>
      <x:c r="D134" s="3" t="str">
        <x:v>Phonology and phonetics, especially Slavic languages and Irish.</x:v>
      </x:c>
      <x:c r="E134" s="12" t="str">
        <x:v>No</x:v>
      </x:c>
      <x:c r="F134" s="3" t="str">
        <x:v>Current professoriate</x:v>
      </x:c>
      <x:c r="G134" s="3" t="str">
        <x:v>Professor</x:v>
      </x:c>
      <x:c r="H134" s="3" t="str">
        <x:v>Linguistics Department</x:v>
      </x:c>
      <x:c r="I134" s="3" t="str">
        <x:v>Linguistics</x:v>
      </x:c>
      <x:c r="J134" s="3" t="str">
        <x:v>The stated work concerns linguistic sound systems.</x:v>
      </x:c>
      <x:c r="K134" s="3" t="str">
        <x:v>Reviewed description/publication</x:v>
      </x:c>
      <x:c r="L134" s="13" t="str">
        <x:v>https://campusdirectory.ucsc.edu/cd_detail?uid=padgett</x:v>
      </x:c>
      <x:c r="M134" s="13" t="str">
        <x:v>https://campusdirectory.ucsc.edu/cd_detail?uid=padgett</x:v>
      </x:c>
      <x:c r="N134" s="13" t="str">
        <x:v>https://humanities.ucsc.edu/people/</x:v>
      </x:c>
      <x:c r="O134" s="13" t="str">
        <x:v>https://campusdirectory.ucsc.edu/cd_detail?uid=padgett</x:v>
      </x:c>
      <x:c r="P134" s="3" t="str">
        <x:v>Research Interests; Areas of Expertise; Biography, Education and Training</x:v>
      </x:c>
      <x:c r="Q134" s="3" t="str"/>
      <x:c r="R134" s="3" t="str">
        <x:v>padgett</x:v>
      </x:c>
      <x:c r="S134" s="3" t="str">
        <x:v>2026-10-20</x:v>
      </x:c>
      <x:c r="T134" s="3" t="str">
        <x:v>Yes</x:v>
      </x:c>
      <x:c r="U134" s="3" t="str">
        <x:v>Yes</x:v>
      </x:c>
      <x:c r="V134" s="3" t="str">
        <x:v>Research or creative-work information appears in the UCSC directory.</x:v>
      </x:c>
      <x:c r="W134" s="3" t="str">
        <x:v>Not applicable</x:v>
      </x:c>
      <x:c r="X134" s="3" t="str">
        <x:v>No political research identified.</x:v>
      </x:c>
      <x:c r="Y134" s="3" t="str"/>
      <x:c r="Z134" s="3" t="str">
        <x:v>Yes</x:v>
      </x:c>
      <x:c r="AA134" s="3" t="str">
        <x:v>Professor or teaching-professor series, including emeritus status. Membership category determined from public appointment titles.</x:v>
      </x:c>
      <x:c r="AB134" s="3" t="str">
        <x:v>https://campusdirectory.ucsc.edu/cd_detail?uid=padgett</x:v>
      </x:c>
      <x:c r="AC134" s="13" t="str">
        <x:v>https://campusdirectory.ucsc.edu/cd_detail?uid=padgett</x:v>
      </x:c>
    </x:row>
    <x:row r="135" ht="82" customHeight="1">
      <x:c r="A135" s="3" t="str">
        <x:v>Roumyana Ivanova Pancheva</x:v>
      </x:c>
      <x:c r="B135" s="3" t="str">
        <x:v>Full</x:v>
      </x:c>
      <x:c r="C135" s="3" t="str">
        <x:v>Linguistics</x:v>
      </x:c>
      <x:c r="D135" s="3" t="str">
        <x:v>Syntax and semantics, Slavic languages, historical language change, and neurolinguistic methods.</x:v>
      </x:c>
      <x:c r="E135" s="12" t="str">
        <x:v>No</x:v>
      </x:c>
      <x:c r="F135" s="3" t="str">
        <x:v>Current professoriate</x:v>
      </x:c>
      <x:c r="G135" s="3" t="str">
        <x:v>Professor</x:v>
      </x:c>
      <x:c r="H135" s="3" t="str">
        <x:v>Linguistics Department</x:v>
      </x:c>
      <x:c r="I135" s="3" t="str">
        <x:v>Linguistics</x:v>
      </x:c>
      <x:c r="J135" s="3" t="str">
        <x:v>The research concerns sentence structure, meaning, and processing.</x:v>
      </x:c>
      <x:c r="K135" s="3" t="str">
        <x:v>Reviewed description/publication</x:v>
      </x:c>
      <x:c r="L135" s="13" t="str">
        <x:v>https://whascling.sites.ucsc.edu/2022/09/25/professor-roumyana-pancheva-joins-the-department/</x:v>
      </x:c>
      <x:c r="M135" s="13" t="str">
        <x:v>https://campusdirectory.ucsc.edu/cd_detail?uid=pancheva</x:v>
      </x:c>
      <x:c r="N135" s="13" t="str">
        <x:v>https://humanities.ucsc.edu/people/</x:v>
      </x:c>
      <x:c r="O135" s="13" t="str">
        <x:v>https://campusdirectory.ucsc.edu/cd_detail?uid=pancheva</x:v>
      </x:c>
      <x:c r="P135" s="3" t="str">
        <x:v>Supplementary research source</x:v>
      </x:c>
      <x:c r="Q135" s="3" t="str"/>
      <x:c r="R135" s="3" t="str">
        <x:v>pancheva</x:v>
      </x:c>
      <x:c r="S135" s="3" t="str">
        <x:v>2026-10-20</x:v>
      </x:c>
      <x:c r="T135" s="3" t="str">
        <x:v>Yes</x:v>
      </x:c>
      <x:c r="U135" s="3" t="str">
        <x:v>No</x:v>
      </x:c>
      <x:c r="V135" s="3" t="str">
        <x:v>Research found in a supplementary public source.</x:v>
      </x:c>
      <x:c r="W135" s="3" t="str">
        <x:v>Not applicable</x:v>
      </x:c>
      <x:c r="X135" s="3" t="str">
        <x:v>No political research identified.</x:v>
      </x:c>
      <x:c r="Y135" s="3" t="str"/>
      <x:c r="Z135" s="3" t="str">
        <x:v>Yes</x:v>
      </x:c>
      <x:c r="AA135" s="3" t="str">
        <x:v>Professor or teaching-professor series, including emeritus status. Membership category determined from public appointment titles.</x:v>
      </x:c>
      <x:c r="AB135" s="3" t="str">
        <x:v>https://campusdirectory.ucsc.edu/cd_detail?uid=pancheva</x:v>
      </x:c>
      <x:c r="AC135" s="13" t="str"/>
    </x:row>
    <x:row r="136" ht="82" customHeight="1">
      <x:c r="A136" s="3" t="str">
        <x:v>Geoffrey K Pullum</x:v>
      </x:c>
      <x:c r="B136" s="3" t="str">
        <x:v>Full</x:v>
      </x:c>
      <x:c r="C136" s="3" t="str">
        <x:v>Linguistics</x:v>
      </x:c>
      <x:c r="D136" s="3" t="str">
        <x:v>English grammar, formal linguistic theory, model-theoretic syntax, and philosophy of linguistics.</x:v>
      </x:c>
      <x:c r="E136" s="12" t="str">
        <x:v>No</x:v>
      </x:c>
      <x:c r="F136" s="3" t="str">
        <x:v>Emeritus</x:v>
      </x:c>
      <x:c r="G136" s="3" t="str">
        <x:v>Professor Emeritus; Professor, University of Edinburgh</x:v>
      </x:c>
      <x:c r="H136" s="3" t="str">
        <x:v>Linguistics Department</x:v>
      </x:c>
      <x:c r="I136" s="3" t="str">
        <x:v>Linguistics</x:v>
      </x:c>
      <x:c r="J136" s="3" t="str">
        <x:v>The cited research concerns grammar and linguistic theory.</x:v>
      </x:c>
      <x:c r="K136" s="3" t="str">
        <x:v>Reviewed description/publication</x:v>
      </x:c>
      <x:c r="L136" s="13" t="str">
        <x:v>https://campusdirectory.ucsc.edu/cd_detail?uid=pullum</x:v>
      </x:c>
      <x:c r="M136" s="13" t="str">
        <x:v>https://campusdirectory.ucsc.edu/cd_detail?uid=pullum</x:v>
      </x:c>
      <x:c r="N136" s="13" t="str">
        <x:v>https://humanities.ucsc.edu/people/</x:v>
      </x:c>
      <x:c r="O136" s="13" t="str">
        <x:v>https://campusdirectory.ucsc.edu/cd_detail?uid=pullum</x:v>
      </x:c>
      <x:c r="P136" s="3" t="str">
        <x:v>Research Interests</x:v>
      </x:c>
      <x:c r="Q136" s="3" t="str">
        <x:v>Roster-listed emeritus; inclusion does not imply current teaching or employment.</x:v>
      </x:c>
      <x:c r="R136" s="3" t="str">
        <x:v>pullum</x:v>
      </x:c>
      <x:c r="S136" s="3" t="str">
        <x:v>2026-10-20</x:v>
      </x:c>
      <x:c r="T136" s="3" t="str">
        <x:v>Yes</x:v>
      </x:c>
      <x:c r="U136" s="3" t="str">
        <x:v>Yes</x:v>
      </x:c>
      <x:c r="V136" s="3" t="str">
        <x:v>Research or creative-work information appears in the UCSC directory.</x:v>
      </x:c>
      <x:c r="W136" s="3" t="str">
        <x:v>Not applicable</x:v>
      </x:c>
      <x:c r="X136" s="3" t="str">
        <x:v>No political research identified.</x:v>
      </x:c>
      <x:c r="Y136" s="3" t="str"/>
      <x:c r="Z136" s="3" t="str">
        <x:v>Yes</x:v>
      </x:c>
      <x:c r="AA136" s="3" t="str">
        <x:v>Professor or teaching-professor series, including emeritus status. Membership category determined from public appointment titles.</x:v>
      </x:c>
      <x:c r="AB136" s="3" t="str">
        <x:v>https://campusdirectory.ucsc.edu/cd_detail?uid=pullum</x:v>
      </x:c>
      <x:c r="AC136" s="13" t="str">
        <x:v>https://campusdirectory.ucsc.edu/cd_detail?uid=pullum</x:v>
      </x:c>
    </x:row>
    <x:row r="137" ht="82" customHeight="1">
      <x:c r="A137" s="3" t="str">
        <x:v>Amanda J Rysling</x:v>
      </x:c>
      <x:c r="B137" s="3" t="str">
        <x:v>Associate</x:v>
      </x:c>
      <x:c r="C137" s="3" t="str">
        <x:v>Linguistics</x:v>
      </x:c>
      <x:c r="D137" s="3" t="str">
        <x:v>Phonology and experimental approaches to speech and language processing.</x:v>
      </x:c>
      <x:c r="E137" s="12" t="str">
        <x:v>No</x:v>
      </x:c>
      <x:c r="F137" s="3" t="str">
        <x:v>Current professoriate</x:v>
      </x:c>
      <x:c r="G137" s="3" t="str">
        <x:v>Associate Professor</x:v>
      </x:c>
      <x:c r="H137" s="3" t="str">
        <x:v>Linguistics Department</x:v>
      </x:c>
      <x:c r="I137" s="3" t="str">
        <x:v>Linguistics</x:v>
      </x:c>
      <x:c r="J137" s="3" t="str">
        <x:v>No political research topic is stated.</x:v>
      </x:c>
      <x:c r="K137" s="3" t="str">
        <x:v>Reviewed description/publication</x:v>
      </x:c>
      <x:c r="L137" s="13" t="str">
        <x:v>https://campusdirectory.ucsc.edu/cd_detail?uid=rysling</x:v>
      </x:c>
      <x:c r="M137" s="13" t="str">
        <x:v>https://campusdirectory.ucsc.edu/cd_detail?uid=rysling</x:v>
      </x:c>
      <x:c r="N137" s="13" t="str">
        <x:v>https://humanities.ucsc.edu/people/</x:v>
      </x:c>
      <x:c r="O137" s="13" t="str">
        <x:v>https://campusdirectory.ucsc.edu/cd_detail?uid=rysling</x:v>
      </x:c>
      <x:c r="P137" s="3" t="str">
        <x:v>Areas of Expertise</x:v>
      </x:c>
      <x:c r="Q137" s="3" t="str"/>
      <x:c r="R137" s="3" t="str">
        <x:v>rysling</x:v>
      </x:c>
      <x:c r="S137" s="3" t="str">
        <x:v>2026-10-20</x:v>
      </x:c>
      <x:c r="T137" s="3" t="str">
        <x:v>Yes</x:v>
      </x:c>
      <x:c r="U137" s="3" t="str">
        <x:v>Yes</x:v>
      </x:c>
      <x:c r="V137" s="3" t="str">
        <x:v>Research or creative-work information appears in the UCSC directory.</x:v>
      </x:c>
      <x:c r="W137" s="3" t="str">
        <x:v>Not applicable</x:v>
      </x:c>
      <x:c r="X137" s="3" t="str">
        <x:v>No political research identified.</x:v>
      </x:c>
      <x:c r="Y137" s="3" t="str"/>
      <x:c r="Z137" s="3" t="str">
        <x:v>Yes</x:v>
      </x:c>
      <x:c r="AA137" s="3" t="str">
        <x:v>Professor or teaching-professor series, including emeritus status. Membership category determined from public appointment titles.</x:v>
      </x:c>
      <x:c r="AB137" s="3" t="str">
        <x:v>https://campusdirectory.ucsc.edu/cd_detail?uid=rysling</x:v>
      </x:c>
      <x:c r="AC137" s="13" t="str"/>
    </x:row>
    <x:row r="138" ht="82" customHeight="1">
      <x:c r="A138" s="3" t="str">
        <x:v>Ivy Sichel</x:v>
      </x:c>
      <x:c r="B138" s="3" t="str">
        <x:v>Full</x:v>
      </x:c>
      <x:c r="C138" s="3" t="str">
        <x:v>Linguistics</x:v>
      </x:c>
      <x:c r="D138" s="3" t="str">
        <x:v>Syntax, semantics, Semitic languages, social identity, and the revival of spoken Hebrew.</x:v>
      </x:c>
      <x:c r="E138" s="12" t="str">
        <x:v>Yes</x:v>
      </x:c>
      <x:c r="F138" s="3" t="str">
        <x:v>Current professoriate</x:v>
      </x:c>
      <x:c r="G138" s="3" t="str">
        <x:v>Professor</x:v>
      </x:c>
      <x:c r="H138" s="3" t="str">
        <x:v>Linguistics Department</x:v>
      </x:c>
      <x:c r="I138" s="3" t="str">
        <x:v>Linguistics</x:v>
      </x:c>
      <x:c r="J138" s="3" t="str">
        <x:v>Language and social identity are explicit research interests under the broad identity criterion.</x:v>
      </x:c>
      <x:c r="K138" s="3" t="str">
        <x:v>Reviewed description/publication</x:v>
      </x:c>
      <x:c r="L138" s="13" t="str">
        <x:v>https://campusdirectory.ucsc.edu/cd_detail?uid=isichel</x:v>
      </x:c>
      <x:c r="M138" s="13" t="str">
        <x:v>https://campusdirectory.ucsc.edu/cd_detail?uid=isichel</x:v>
      </x:c>
      <x:c r="N138" s="13" t="str">
        <x:v>https://humanities.ucsc.edu/people/</x:v>
      </x:c>
      <x:c r="O138" s="13" t="str">
        <x:v>https://campusdirectory.ucsc.edu/cd_detail?uid=isichel</x:v>
      </x:c>
      <x:c r="P138" s="3" t="str">
        <x:v>Research Interests</x:v>
      </x:c>
      <x:c r="Q138" s="3" t="str"/>
      <x:c r="R138" s="3" t="str">
        <x:v>isichel</x:v>
      </x:c>
      <x:c r="S138" s="3" t="str">
        <x:v>2026-10-20</x:v>
      </x:c>
      <x:c r="T138" s="3" t="str">
        <x:v>Yes</x:v>
      </x:c>
      <x:c r="U138" s="3" t="str">
        <x:v>Yes</x:v>
      </x:c>
      <x:c r="V138" s="3" t="str">
        <x:v>Research or creative-work information appears in the UCSC directory.</x:v>
      </x:c>
      <x:c r="W138" s="3" t="str">
        <x:v>Left-sympathetic</x:v>
      </x:c>
      <x:c r="X138" s="3" t="str">
        <x:v>Women’s Contribution to the Creation of a Hebrew-Speaking Community during the First Aliyah: The article argues that women’s neglected contributions must be reassessed in light of their historical exclusion from Hebrew, and identifies secularization as undermining the traditional gender division. Coded as an interpretive feminist recovery argument.</x:v>
      </x:c>
      <x:c r="Y138" s="3" t="str">
        <x:v>https://zenodo.org/records/4748802</x:v>
      </x:c>
      <x:c r="Z138" s="3" t="str">
        <x:v>Yes</x:v>
      </x:c>
      <x:c r="AA138" s="3" t="str">
        <x:v>Professor or teaching-professor series, including emeritus status. Membership category determined from public appointment titles.</x:v>
      </x:c>
      <x:c r="AB138" s="3" t="str">
        <x:v>https://campusdirectory.ucsc.edu/cd_detail?uid=isichel</x:v>
      </x:c>
      <x:c r="AC138" s="13" t="str">
        <x:v>https://campusdirectory.ucsc.edu/cd_detail?uid=isichel</x:v>
      </x:c>
    </x:row>
    <x:row r="139" ht="82" customHeight="1">
      <x:c r="A139" s="3" t="str">
        <x:v>Maziar D Toosarvandani</x:v>
      </x:c>
      <x:c r="B139" s="3" t="str">
        <x:v>Full</x:v>
      </x:c>
      <x:c r="C139" s="3" t="str">
        <x:v>Linguistics</x:v>
      </x:c>
      <x:c r="D139" s="3" t="str">
        <x:v>Syntax, semantics, and pragmatics in Northern Paiute, Zapotec, Persian, and other languages.</x:v>
      </x:c>
      <x:c r="E139" s="12" t="str">
        <x:v>No</x:v>
      </x:c>
      <x:c r="F139" s="3" t="str">
        <x:v>Current professoriate</x:v>
      </x:c>
      <x:c r="G139" s="3" t="str">
        <x:v>Professor</x:v>
      </x:c>
      <x:c r="H139" s="3" t="str">
        <x:v>Linguistics Department</x:v>
      </x:c>
      <x:c r="I139" s="3" t="str">
        <x:v>Linguistics</x:v>
      </x:c>
      <x:c r="J139" s="3" t="str">
        <x:v>Study of Indigenous languages is linguistic research here; the cited description does not specify political themes.</x:v>
      </x:c>
      <x:c r="K139" s="3" t="str">
        <x:v>Reviewed description/publication</x:v>
      </x:c>
      <x:c r="L139" s="13" t="str">
        <x:v>https://campusdirectory.ucsc.edu/cd_detail?uid=mtoosarv</x:v>
      </x:c>
      <x:c r="M139" s="13" t="str">
        <x:v>https://campusdirectory.ucsc.edu/cd_detail?uid=mtoosarv</x:v>
      </x:c>
      <x:c r="N139" s="13" t="str">
        <x:v>https://humanities.ucsc.edu/people/</x:v>
      </x:c>
      <x:c r="O139" s="13" t="str">
        <x:v>https://campusdirectory.ucsc.edu/cd_detail?uid=mtoosarv</x:v>
      </x:c>
      <x:c r="P139" s="3" t="str">
        <x:v>Research Interests; Areas of Expertise</x:v>
      </x:c>
      <x:c r="Q139" s="3" t="str"/>
      <x:c r="R139" s="3" t="str">
        <x:v>mtoosarv</x:v>
      </x:c>
      <x:c r="S139" s="3" t="str">
        <x:v>2026-10-20</x:v>
      </x:c>
      <x:c r="T139" s="3" t="str">
        <x:v>Yes</x:v>
      </x:c>
      <x:c r="U139" s="3" t="str">
        <x:v>Yes</x:v>
      </x:c>
      <x:c r="V139" s="3" t="str">
        <x:v>Research or creative-work information appears in the UCSC directory.</x:v>
      </x:c>
      <x:c r="W139" s="3" t="str">
        <x:v>Not applicable</x:v>
      </x:c>
      <x:c r="X139" s="3" t="str">
        <x:v>No political research identified.</x:v>
      </x:c>
      <x:c r="Y139" s="3" t="str"/>
      <x:c r="Z139" s="3" t="str">
        <x:v>Yes</x:v>
      </x:c>
      <x:c r="AA139" s="3" t="str">
        <x:v>Professor or teaching-professor series, including emeritus status. Membership category determined from public appointment titles.</x:v>
      </x:c>
      <x:c r="AB139" s="3" t="str">
        <x:v>https://campusdirectory.ucsc.edu/cd_detail?uid=mtoosarv</x:v>
      </x:c>
      <x:c r="AC139" s="13" t="str">
        <x:v>https://campusdirectory.ucsc.edu/cd_detail?uid=mtoosarv</x:v>
      </x:c>
    </x:row>
    <x:row r="140" ht="82" customHeight="1">
      <x:c r="A140" s="3" t="str">
        <x:v>Matthew Webb Wagers</x:v>
      </x:c>
      <x:c r="B140" s="3" t="str">
        <x:v>Full</x:v>
      </x:c>
      <x:c r="C140" s="3" t="str">
        <x:v>Linguistics</x:v>
      </x:c>
      <x:c r="D140" s="3" t="str">
        <x:v>Psycholinguistics, language comprehension, and memory.</x:v>
      </x:c>
      <x:c r="E140" s="12" t="str">
        <x:v>No</x:v>
      </x:c>
      <x:c r="F140" s="3" t="str">
        <x:v>Current professoriate</x:v>
      </x:c>
      <x:c r="G140" s="3" t="str">
        <x:v>Professor</x:v>
      </x:c>
      <x:c r="H140" s="3" t="str">
        <x:v>Linguistics Department</x:v>
      </x:c>
      <x:c r="I140" s="3" t="str">
        <x:v>Linguistics</x:v>
      </x:c>
      <x:c r="J140" s="3" t="str">
        <x:v>The stated research concerns cognition and language processing.</x:v>
      </x:c>
      <x:c r="K140" s="3" t="str">
        <x:v>Reviewed description/publication</x:v>
      </x:c>
      <x:c r="L140" s="13" t="str">
        <x:v>https://campusdirectory.ucsc.edu/cd_detail?uid=mwagers</x:v>
      </x:c>
      <x:c r="M140" s="13" t="str">
        <x:v>https://campusdirectory.ucsc.edu/cd_detail?uid=mwagers</x:v>
      </x:c>
      <x:c r="N140" s="13" t="str">
        <x:v>https://humanities.ucsc.edu/people/</x:v>
      </x:c>
      <x:c r="O140" s="13" t="str">
        <x:v>https://campusdirectory.ucsc.edu/cd_detail?uid=mwagers</x:v>
      </x:c>
      <x:c r="P140" s="3" t="str">
        <x:v>Research Interests; Areas of Expertise</x:v>
      </x:c>
      <x:c r="Q140" s="3" t="str"/>
      <x:c r="R140" s="3" t="str">
        <x:v>mwagers</x:v>
      </x:c>
      <x:c r="S140" s="3" t="str">
        <x:v>2026-10-20</x:v>
      </x:c>
      <x:c r="T140" s="3" t="str">
        <x:v>Yes</x:v>
      </x:c>
      <x:c r="U140" s="3" t="str">
        <x:v>Yes</x:v>
      </x:c>
      <x:c r="V140" s="3" t="str">
        <x:v>Research or creative-work information appears in the UCSC directory.</x:v>
      </x:c>
      <x:c r="W140" s="3" t="str">
        <x:v>Not applicable</x:v>
      </x:c>
      <x:c r="X140" s="3" t="str">
        <x:v>No political research identified.</x:v>
      </x:c>
      <x:c r="Y140" s="3" t="str"/>
      <x:c r="Z140" s="3" t="str">
        <x:v>Yes</x:v>
      </x:c>
      <x:c r="AA140" s="3" t="str">
        <x:v>Professor or teaching-professor series, including emeritus status. Membership category determined from public appointment titles.</x:v>
      </x:c>
      <x:c r="AB140" s="3" t="str">
        <x:v>https://campusdirectory.ucsc.edu/cd_detail?uid=mwagers</x:v>
      </x:c>
      <x:c r="AC140" s="13" t="str">
        <x:v>https://campusdirectory.ucsc.edu/cd_detail?uid=mwagers</x:v>
      </x:c>
    </x:row>
    <x:row r="141" ht="82" customHeight="1">
      <x:c r="A141" s="3" t="str">
        <x:v>Rachel Walker</x:v>
      </x:c>
      <x:c r="B141" s="3" t="str">
        <x:v>Full</x:v>
      </x:c>
      <x:c r="C141" s="3" t="str">
        <x:v>Linguistics</x:v>
      </x:c>
      <x:c r="D141" s="3" t="str">
        <x:v>Phonology, phonetics, morphology, and sound patterns across multiple language families.</x:v>
      </x:c>
      <x:c r="E141" s="12" t="str">
        <x:v>No</x:v>
      </x:c>
      <x:c r="F141" s="3" t="str">
        <x:v>Current professoriate</x:v>
      </x:c>
      <x:c r="G141" s="3" t="str">
        <x:v>Professor &amp; Department Chair</x:v>
      </x:c>
      <x:c r="H141" s="3" t="str">
        <x:v>Linguistics Department</x:v>
      </x:c>
      <x:c r="I141" s="3" t="str">
        <x:v>Linguistics</x:v>
      </x:c>
      <x:c r="J141" s="3" t="str">
        <x:v>The cited description concerns language structure.</x:v>
      </x:c>
      <x:c r="K141" s="3" t="str">
        <x:v>Reviewed description/publication</x:v>
      </x:c>
      <x:c r="L141" s="13" t="str">
        <x:v>https://campusdirectory.ucsc.edu/cd_detail?uid=rwalker3</x:v>
      </x:c>
      <x:c r="M141" s="13" t="str">
        <x:v>https://campusdirectory.ucsc.edu/cd_detail?uid=rwalker3</x:v>
      </x:c>
      <x:c r="N141" s="13" t="str">
        <x:v>https://humanities.ucsc.edu/people/</x:v>
      </x:c>
      <x:c r="O141" s="13" t="str">
        <x:v>https://campusdirectory.ucsc.edu/cd_detail?uid=rwalker3</x:v>
      </x:c>
      <x:c r="P141" s="3" t="str">
        <x:v>Research Interests; Areas of Expertise</x:v>
      </x:c>
      <x:c r="Q141" s="3" t="str"/>
      <x:c r="R141" s="3" t="str">
        <x:v>rwalker3</x:v>
      </x:c>
      <x:c r="S141" s="3" t="str">
        <x:v>2026-10-20</x:v>
      </x:c>
      <x:c r="T141" s="3" t="str">
        <x:v>Yes</x:v>
      </x:c>
      <x:c r="U141" s="3" t="str">
        <x:v>Yes</x:v>
      </x:c>
      <x:c r="V141" s="3" t="str">
        <x:v>Research or creative-work information appears in the UCSC directory.</x:v>
      </x:c>
      <x:c r="W141" s="3" t="str">
        <x:v>Not applicable</x:v>
      </x:c>
      <x:c r="X141" s="3" t="str">
        <x:v>No political research identified.</x:v>
      </x:c>
      <x:c r="Y141" s="3" t="str"/>
      <x:c r="Z141" s="3" t="str">
        <x:v>Yes</x:v>
      </x:c>
      <x:c r="AA141" s="3" t="str">
        <x:v>Professor or teaching-professor series, including emeritus status. Membership category determined from public appointment titles.</x:v>
      </x:c>
      <x:c r="AB141" s="3" t="str">
        <x:v>https://campusdirectory.ucsc.edu/cd_detail?uid=rwalker3</x:v>
      </x:c>
      <x:c r="AC141" s="13" t="str">
        <x:v>https://campusdirectory.ucsc.edu/cd_detail?uid=rwalker3</x:v>
      </x:c>
    </x:row>
    <x:row r="142" ht="82" customHeight="1">
      <x:c r="A142" s="3" t="str">
        <x:v>George T Amis</x:v>
      </x:c>
      <x:c r="B142" s="3" t="str">
        <x:v>Full</x:v>
      </x:c>
      <x:c r="C142" s="3" t="str">
        <x:v>Literature</x:v>
      </x:c>
      <x:c r="D142" s="3" t="str">
        <x:v>Seventeenth- and eighteenth-century English poetry, Shakespeare, and stylistics.</x:v>
      </x:c>
      <x:c r="E142" s="12" t="str">
        <x:v>No</x:v>
      </x:c>
      <x:c r="F142" s="3" t="str">
        <x:v>Emeritus</x:v>
      </x:c>
      <x:c r="G142" s="3" t="str">
        <x:v>Professor Emeritus</x:v>
      </x:c>
      <x:c r="H142" s="3" t="str">
        <x:v>Literature Department</x:v>
      </x:c>
      <x:c r="I142" s="3" t="str"/>
      <x:c r="J142" s="3" t="str">
        <x:v>No political theme is stated.</x:v>
      </x:c>
      <x:c r="K142" s="3" t="str">
        <x:v>Limited description</x:v>
      </x:c>
      <x:c r="L142" s="13" t="str">
        <x:v>https://campusdirectory.ucsc.edu/cd_detail?uid=amis</x:v>
      </x:c>
      <x:c r="M142" s="13" t="str">
        <x:v>https://campusdirectory.ucsc.edu/cd_detail?uid=amis</x:v>
      </x:c>
      <x:c r="N142" s="13" t="str">
        <x:v>https://humanities.ucsc.edu/people/</x:v>
      </x:c>
      <x:c r="O142" s="13" t="str">
        <x:v>https://campusdirectory.ucsc.edu/cd_detail?uid=amis</x:v>
      </x:c>
      <x:c r="P142" s="3" t="str">
        <x:v>Research Interests</x:v>
      </x:c>
      <x:c r="Q142" s="3" t="str">
        <x:v>No applies to the limited reviewed description; it is not a finding about the entire publication record. Roster-listed emeritus; inclusion does not imply current teaching or employment.</x:v>
      </x:c>
      <x:c r="R142" s="3" t="str">
        <x:v>amis</x:v>
      </x:c>
      <x:c r="S142" s="3" t="str">
        <x:v>2026-10-20</x:v>
      </x:c>
      <x:c r="T142" s="3" t="str">
        <x:v>Yes</x:v>
      </x:c>
      <x:c r="U142" s="3" t="str">
        <x:v>Yes</x:v>
      </x:c>
      <x:c r="V142" s="3" t="str">
        <x:v>Research or creative-work information appears in the UCSC directory.</x:v>
      </x:c>
      <x:c r="W142" s="3" t="str">
        <x:v>Not applicable</x:v>
      </x:c>
      <x:c r="X142" s="3" t="str">
        <x:v>No political research identified.</x:v>
      </x:c>
      <x:c r="Y142" s="3" t="str"/>
      <x:c r="Z142" s="3" t="str">
        <x:v>Yes</x:v>
      </x:c>
      <x:c r="AA142" s="3" t="str">
        <x:v>Professor or teaching-professor series, including emeritus status. Membership category determined from public appointment titles.</x:v>
      </x:c>
      <x:c r="AB142" s="3" t="str">
        <x:v>https://campusdirectory.ucsc.edu/cd_detail?uid=amis</x:v>
      </x:c>
      <x:c r="AC142" s="13" t="str">
        <x:v>https://campusdirectory.ucsc.edu/cd_detail?uid=amis</x:v>
      </x:c>
    </x:row>
    <x:row r="143" ht="82" customHeight="1">
      <x:c r="A143" s="3" t="str">
        <x:v>Erik M Bachman</x:v>
      </x:c>
      <x:c r="B143" s="3" t="str">
        <x:v>Lecturer</x:v>
      </x:c>
      <x:c r="C143" s="3" t="str">
        <x:v>Literature</x:v>
      </x:c>
      <x:c r="D143" s="3" t="str">
        <x:v>Modernism, literary naturalism, censorship, obscenity law, and the relations between literature and legal authority.</x:v>
      </x:c>
      <x:c r="E143" s="12" t="str">
        <x:v>Yes</x:v>
      </x:c>
      <x:c r="F143" s="3" t="str">
        <x:v>Lecturer</x:v>
      </x:c>
      <x:c r="G143" s="3" t="str">
        <x:v>Lecturer</x:v>
      </x:c>
      <x:c r="H143" s="3" t="str">
        <x:v>Literature Department</x:v>
      </x:c>
      <x:c r="I143" s="3" t="str"/>
      <x:c r="J143" s="3" t="str">
        <x:v>Literary Obscenities analyzes censorship and state regulation of literary expression.</x:v>
      </x:c>
      <x:c r="K143" s="3" t="str">
        <x:v>Reviewed description/publication</x:v>
      </x:c>
      <x:c r="L143" s="13" t="str">
        <x:v>https://www.psupress.org/books/titles/978-0-271-08005-5.html</x:v>
      </x:c>
      <x:c r="M143" s="13" t="str">
        <x:v>https://campusdirectory.ucsc.edu/cd_detail?uid=ebachman</x:v>
      </x:c>
      <x:c r="N143" s="13" t="str">
        <x:v>https://humanities.ucsc.edu/people/</x:v>
      </x:c>
      <x:c r="O143" s="13" t="str">
        <x:v>https://campusdirectory.ucsc.edu/cd_detail?uid=ebachman</x:v>
      </x:c>
      <x:c r="P143" s="3" t="str">
        <x:v>Supplementary publication or research account</x:v>
      </x:c>
      <x:c r="Q143" s="3" t="str"/>
      <x:c r="R143" s="3" t="str">
        <x:v>ebachman</x:v>
      </x:c>
      <x:c r="S143" s="3" t="str">
        <x:v>2026-10-20</x:v>
      </x:c>
      <x:c r="T143" s="3" t="str">
        <x:v>Yes</x:v>
      </x:c>
      <x:c r="U143" s="3" t="str">
        <x:v>Yes</x:v>
      </x:c>
      <x:c r="V143" s="3" t="str">
        <x:v>Research or creative-work information appears in the UCSC directory.</x:v>
      </x:c>
      <x:c r="W143" s="3" t="str">
        <x:v>Left-sympathetic</x:v>
      </x:c>
      <x:c r="X143" s="3" t="str">
        <x:v>Literary Obscenities: The book reads censored modernist and naturalist writing through the production of mass consumers and racialized subjects and challenges the social norms enforced through censorship. Coded as an interpretive critical cultural-politics argument.</x:v>
      </x:c>
      <x:c r="Y143" s="3" t="str">
        <x:v>https://www.psupress.org/books/titles/978-0-271-08005-5.html</x:v>
      </x:c>
      <x:c r="Z143" s="3" t="str">
        <x:v>No</x:v>
      </x:c>
      <x:c r="AA143" s="3" t="str">
        <x:v>Non-Senate lecturer title; no security-of-employment or teaching-professor appointment documented. Exclusion does not imply part-time employment.</x:v>
      </x:c>
      <x:c r="AB143" s="3" t="str">
        <x:v>https://campusdirectory.ucsc.edu/cd_detail?uid=ebachman</x:v>
      </x:c>
      <x:c r="AC143" s="13" t="str"/>
    </x:row>
    <x:row r="144" ht="82" customHeight="1">
      <x:c r="A144" s="3" t="str">
        <x:v>Karen L Bassi</x:v>
      </x:c>
      <x:c r="B144" s="3" t="str">
        <x:v>Full</x:v>
      </x:c>
      <x:c r="C144" s="3" t="str">
        <x:v>Literature</x:v>
      </x:c>
      <x:c r="D144" s="3" t="str">
        <x:v>Classical Greek and Latin literature, gender, cultural theory, historiography, performance, and museums.</x:v>
      </x:c>
      <x:c r="E144" s="12" t="str">
        <x:v>Yes</x:v>
      </x:c>
      <x:c r="F144" s="3" t="str">
        <x:v>Emeritus</x:v>
      </x:c>
      <x:c r="G144" s="3" t="str">
        <x:v>Research Professor, Emerita</x:v>
      </x:c>
      <x:c r="H144" s="3" t="str">
        <x:v>Literature Department</x:v>
      </x:c>
      <x:c r="I144" s="3" t="str"/>
      <x:c r="J144" s="3" t="str">
        <x:v>Gender is explicitly listed in research and expertise.</x:v>
      </x:c>
      <x:c r="K144" s="3" t="str">
        <x:v>Reviewed description/publication</x:v>
      </x:c>
      <x:c r="L144" s="13" t="str">
        <x:v>https://campusdirectory.ucsc.edu/cd_detail?uid=bassi</x:v>
      </x:c>
      <x:c r="M144" s="13" t="str">
        <x:v>https://campusdirectory.ucsc.edu/cd_detail?uid=bassi</x:v>
      </x:c>
      <x:c r="N144" s="13" t="str">
        <x:v>https://humanities.ucsc.edu/people/</x:v>
      </x:c>
      <x:c r="O144" s="13" t="str">
        <x:v>https://campusdirectory.ucsc.edu/cd_detail?uid=bassi</x:v>
      </x:c>
      <x:c r="P144" s="3" t="str">
        <x:v>Research Interests; Summary of Expertise; Areas of Expertise; Biography, Education and Training; Selected Publications</x:v>
      </x:c>
      <x:c r="Q144" s="3" t="str">
        <x:v>Roster-listed emeritus; inclusion does not imply current teaching or employment.</x:v>
      </x:c>
      <x:c r="R144" s="3" t="str">
        <x:v>bassi</x:v>
      </x:c>
      <x:c r="S144" s="3" t="str">
        <x:v>2026-10-20</x:v>
      </x:c>
      <x:c r="T144" s="3" t="str">
        <x:v>Yes</x:v>
      </x:c>
      <x:c r="U144" s="3" t="str">
        <x:v>Yes</x:v>
      </x:c>
      <x:c r="V144" s="3" t="str">
        <x:v>Research or creative-work information appears in the UCSC directory.</x:v>
      </x:c>
      <x:c r="W144" s="3" t="str">
        <x:v>Left-sympathetic</x:v>
      </x:c>
      <x:c r="X144" s="3" t="str">
        <x:v>Acting Like Men: The book explicitly adopts a Foucauldian discursive framework and critiques the construction of masculine citizenship that excluded women. This is a substantive feminist analysis of civic power.</x:v>
      </x:c>
      <x:c r="Y144" s="3" t="str">
        <x:v>https://press.umich.edu/Books/A/Acting-Like-Men2</x:v>
      </x:c>
      <x:c r="Z144" s="3" t="str">
        <x:v>Yes</x:v>
      </x:c>
      <x:c r="AA144" s="3" t="str">
        <x:v>Professor or teaching-professor series, including emeritus status. Membership category determined from public appointment titles.</x:v>
      </x:c>
      <x:c r="AB144" s="3" t="str">
        <x:v>https://campusdirectory.ucsc.edu/cd_detail?uid=bassi</x:v>
      </x:c>
      <x:c r="AC144" s="13" t="str">
        <x:v>https://campusdirectory.ucsc.edu/cd_detail?uid=bassi</x:v>
      </x:c>
    </x:row>
    <x:row r="145" ht="82" customHeight="1">
      <x:c r="A145" s="3" t="str">
        <x:v>Murray Baumgarten</x:v>
      </x:c>
      <x:c r="B145" s="3" t="str">
        <x:v>Full</x:v>
      </x:c>
      <x:c r="C145" s="3" t="str">
        <x:v>Literature</x:v>
      </x:c>
      <x:c r="D145" s="3" t="str">
        <x:v>Victorian and Jewish literature, the Holocaust, urban life, and Venice's state-imposed Jewish ghetto.</x:v>
      </x:c>
      <x:c r="E145" s="12" t="str">
        <x:v>Yes</x:v>
      </x:c>
      <x:c r="F145" s="3" t="str">
        <x:v>Emeritus</x:v>
      </x:c>
      <x:c r="G145" s="3" t="str">
        <x:v>Distinguished Emeritus Professor of English &amp; Comparative LiteratureFounding Director of the Dickens ProjectProjects Coordinator Jewish Studies</x:v>
      </x:c>
      <x:c r="H145" s="3" t="str">
        <x:v>Literature Department</x:v>
      </x:c>
      <x:c r="I145" s="3" t="str"/>
      <x:c r="J145" s="3" t="str">
        <x:v>The research explicitly analyzes forced segregation, state control, and Jewish exclusion.</x:v>
      </x:c>
      <x:c r="K145" s="3" t="str">
        <x:v>Reviewed description/publication</x:v>
      </x:c>
      <x:c r="L145" s="13" t="str">
        <x:v>https://campusdirectory.ucsc.edu/cd_detail?uid=dickens</x:v>
      </x:c>
      <x:c r="M145" s="13" t="str">
        <x:v>https://campusdirectory.ucsc.edu/cd_detail?uid=dickens</x:v>
      </x:c>
      <x:c r="N145" s="13" t="str">
        <x:v>https://humanities.ucsc.edu/people/</x:v>
      </x:c>
      <x:c r="O145" s="13" t="str">
        <x:v>https://campusdirectory.ucsc.edu/cd_detail?uid=dickens</x:v>
      </x:c>
      <x:c r="P145" s="3" t="str">
        <x:v>Research Interests; Summary of Expertise; Biography, Education and Training; Selected Publications</x:v>
      </x:c>
      <x:c r="Q145" s="3" t="str">
        <x:v>Roster-listed emeritus; inclusion does not imply current teaching or employment.</x:v>
      </x:c>
      <x:c r="R145" s="3" t="str">
        <x:v>dickens</x:v>
      </x:c>
      <x:c r="S145" s="3" t="str">
        <x:v>2026-10-20</x:v>
      </x:c>
      <x:c r="T145" s="3" t="str">
        <x:v>Yes</x:v>
      </x:c>
      <x:c r="U145" s="3" t="str">
        <x:v>Yes</x:v>
      </x:c>
      <x:c r="V145" s="3" t="str">
        <x:v>Research or creative-work information appears in the UCSC directory.</x:v>
      </x:c>
      <x:c r="W145" s="3" t="str">
        <x:v>Not established</x:v>
      </x:c>
      <x:c r="X145" s="3" t="str">
        <x:v>Varieties of Antisemitism: The collection investigates different historical forms of antisemitism. The reviewed material establishes political subject matter, but criticism of antisemitism alone does not identify a distinct Left or Right position.</x:v>
      </x:c>
      <x:c r="Y145" s="3" t="str">
        <x:v>https://campusdirectory.ucsc.edu/cd_detail?uid=dickens</x:v>
      </x:c>
      <x:c r="Z145" s="3" t="str">
        <x:v>Yes</x:v>
      </x:c>
      <x:c r="AA145" s="3" t="str">
        <x:v>Professor or teaching-professor series, including emeritus status. Membership category determined from public appointment titles.</x:v>
      </x:c>
      <x:c r="AB145" s="3" t="str">
        <x:v>https://campusdirectory.ucsc.edu/cd_detail?uid=dickens</x:v>
      </x:c>
      <x:c r="AC145" s="13" t="str">
        <x:v>https://campusdirectory.ucsc.edu/cd_detail?uid=dickens</x:v>
      </x:c>
    </x:row>
    <x:row r="146" ht="82" customHeight="1">
      <x:c r="A146" s="3" t="str">
        <x:v>Dorian F Bell</x:v>
      </x:c>
      <x:c r="B146" s="3" t="str">
        <x:v>Associate</x:v>
      </x:c>
      <x:c r="C146" s="3" t="str">
        <x:v>Literature</x:v>
      </x:c>
      <x:c r="D146" s="3" t="str">
        <x:v>European and US racial thought, antisemitism, empire, whiteness, and racial capitalism.</x:v>
      </x:c>
      <x:c r="E146" s="12" t="str">
        <x:v>Yes</x:v>
      </x:c>
      <x:c r="F146" s="3" t="str">
        <x:v>Current professoriate</x:v>
      </x:c>
      <x:c r="G146" s="3" t="str">
        <x:v>Associate Professor</x:v>
      </x:c>
      <x:c r="H146" s="3" t="str">
        <x:v>Literature Department</x:v>
      </x:c>
      <x:c r="I146" s="3" t="str">
        <x:v>Literature</x:v>
      </x:c>
      <x:c r="J146" s="3" t="str">
        <x:v>Explicit racial politics, imperialism, and political change.</x:v>
      </x:c>
      <x:c r="K146" s="3" t="str">
        <x:v>Reviewed description/publication</x:v>
      </x:c>
      <x:c r="L146" s="13" t="str">
        <x:v>https://campusdirectory.ucsc.edu/cd_detail?uid=dbell1</x:v>
      </x:c>
      <x:c r="M146" s="13" t="str">
        <x:v>https://campusdirectory.ucsc.edu/cd_detail?uid=dbell1</x:v>
      </x:c>
      <x:c r="N146" s="13" t="str">
        <x:v>https://humanities.ucsc.edu/people/</x:v>
      </x:c>
      <x:c r="O146" s="13" t="str">
        <x:v>https://campusdirectory.ucsc.edu/cd_detail?uid=dbell1</x:v>
      </x:c>
      <x:c r="P146" s="3" t="str">
        <x:v>Research Interests; Summary of Expertise; Biography, Education and Training; Selected Publications</x:v>
      </x:c>
      <x:c r="Q146" s="3" t="str"/>
      <x:c r="R146" s="3" t="str">
        <x:v>dbell1</x:v>
      </x:c>
      <x:c r="S146" s="3" t="str">
        <x:v>2026-10-20</x:v>
      </x:c>
      <x:c r="T146" s="3" t="str">
        <x:v>Yes</x:v>
      </x:c>
      <x:c r="U146" s="3" t="str">
        <x:v>Yes</x:v>
      </x:c>
      <x:c r="V146" s="3" t="str">
        <x:v>Research or creative-work information appears in the UCSC directory.</x:v>
      </x:c>
      <x:c r="W146" s="3" t="str">
        <x:v>Left-sympathetic</x:v>
      </x:c>
      <x:c r="X146" s="3" t="str">
        <x:v>The work explicitly combines critical race theory, racial-capitalism analysis, and postcolonial theory in its explanation of antisemitism and empire.</x:v>
      </x:c>
      <x:c r="Y146" s="3" t="str">
        <x:v>https://campusdirectory.ucsc.edu/cd_detail?uid=dbell1</x:v>
      </x:c>
      <x:c r="Z146" s="3" t="str">
        <x:v>Yes</x:v>
      </x:c>
      <x:c r="AA146" s="3" t="str">
        <x:v>Professor or teaching-professor series, including emeritus status. Membership category determined from public appointment titles.</x:v>
      </x:c>
      <x:c r="AB146" s="3" t="str">
        <x:v>https://campusdirectory.ucsc.edu/cd_detail?uid=dbell1</x:v>
      </x:c>
      <x:c r="AC146" s="13" t="str">
        <x:v>https://campusdirectory.ucsc.edu/cd_detail?uid=dbell1</x:v>
      </x:c>
    </x:row>
    <x:row r="147" ht="82" customHeight="1">
      <x:c r="A147" s="3" t="str">
        <x:v>Hunter Bivens</x:v>
      </x:c>
      <x:c r="B147" s="3" t="str">
        <x:v>Associate</x:v>
      </x:c>
      <x:c r="C147" s="3" t="str">
        <x:v>Literature</x:v>
      </x:c>
      <x:c r="D147" s="3" t="str">
        <x:v>German literature and film, socialist realism, proletarian literature, Marxism, and critical theory.</x:v>
      </x:c>
      <x:c r="E147" s="12" t="str">
        <x:v>Yes</x:v>
      </x:c>
      <x:c r="F147" s="3" t="str">
        <x:v>Current professoriate</x:v>
      </x:c>
      <x:c r="G147" s="3" t="str">
        <x:v>Associate Professor of Literature and German Studies</x:v>
      </x:c>
      <x:c r="H147" s="3" t="str">
        <x:v>Literature Department</x:v>
      </x:c>
      <x:c r="I147" s="3" t="str">
        <x:v>Literature</x:v>
      </x:c>
      <x:c r="J147" s="3" t="str">
        <x:v>Explicit Marxism, socialism, and working-class cultural production.</x:v>
      </x:c>
      <x:c r="K147" s="3" t="str">
        <x:v>Reviewed description/publication</x:v>
      </x:c>
      <x:c r="L147" s="13" t="str">
        <x:v>https://campusdirectory.ucsc.edu/cd_detail?uid=abivens</x:v>
      </x:c>
      <x:c r="M147" s="13" t="str">
        <x:v>https://campusdirectory.ucsc.edu/cd_detail?uid=abivens</x:v>
      </x:c>
      <x:c r="N147" s="13" t="str">
        <x:v>https://humanities.ucsc.edu/people/</x:v>
      </x:c>
      <x:c r="O147" s="13" t="str">
        <x:v>https://campusdirectory.ucsc.edu/cd_detail?uid=abivens</x:v>
      </x:c>
      <x:c r="P147" s="3" t="str">
        <x:v>Research Interests; Summary of Expertise; Areas of Expertise; Biography, Education and Training; Selected Publications</x:v>
      </x:c>
      <x:c r="Q147" s="3" t="str"/>
      <x:c r="R147" s="3" t="str">
        <x:v>abivens</x:v>
      </x:c>
      <x:c r="S147" s="3" t="str">
        <x:v>2026-10-20</x:v>
      </x:c>
      <x:c r="T147" s="3" t="str">
        <x:v>Yes</x:v>
      </x:c>
      <x:c r="U147" s="3" t="str">
        <x:v>Yes</x:v>
      </x:c>
      <x:c r="V147" s="3" t="str">
        <x:v>Research or creative-work information appears in the UCSC directory.</x:v>
      </x:c>
      <x:c r="W147" s="3" t="str">
        <x:v>Left-sympathetic</x:v>
      </x:c>
      <x:c r="X147" s="3" t="str">
        <x:v>The research adopts Marxist and critical-theory frameworks in interpreting socialist and proletarian culture.</x:v>
      </x:c>
      <x:c r="Y147" s="3" t="str">
        <x:v>https://campusdirectory.ucsc.edu/cd_detail?uid=abivens</x:v>
      </x:c>
      <x:c r="Z147" s="3" t="str">
        <x:v>Yes</x:v>
      </x:c>
      <x:c r="AA147" s="3" t="str">
        <x:v>Professor or teaching-professor series, including emeritus status. Membership category determined from public appointment titles.</x:v>
      </x:c>
      <x:c r="AB147" s="3" t="str">
        <x:v>https://campusdirectory.ucsc.edu/cd_detail?uid=abivens</x:v>
      </x:c>
      <x:c r="AC147" s="13" t="str">
        <x:v>https://campusdirectory.ucsc.edu/cd_detail?uid=abivens</x:v>
      </x:c>
    </x:row>
    <x:row r="148" ht="82" customHeight="1">
      <x:c r="A148" s="3" t="str">
        <x:v>Margaret R Brose</x:v>
      </x:c>
      <x:c r="B148" s="3" t="str">
        <x:v>Full</x:v>
      </x:c>
      <x:c r="C148" s="3" t="str">
        <x:v>Literature</x:v>
      </x:c>
      <x:c r="D148" s="3" t="str">
        <x:v>Italian literature, modern poetry, Romanticism, medieval literature, autobiography, and gender.</x:v>
      </x:c>
      <x:c r="E148" s="12" t="str">
        <x:v>Yes</x:v>
      </x:c>
      <x:c r="F148" s="3" t="str">
        <x:v>Emeritus</x:v>
      </x:c>
      <x:c r="G148" s="3" t="str">
        <x:v>Professor Emerita</x:v>
      </x:c>
      <x:c r="H148" s="3" t="str">
        <x:v>Literature Department</x:v>
      </x:c>
      <x:c r="I148" s="3" t="str"/>
      <x:c r="J148" s="3" t="str">
        <x:v>Gender studies is an explicit research interest.</x:v>
      </x:c>
      <x:c r="K148" s="3" t="str">
        <x:v>Reviewed description/publication</x:v>
      </x:c>
      <x:c r="L148" s="13" t="str">
        <x:v>https://campusdirectory.ucsc.edu/cd_detail?uid=mbrose</x:v>
      </x:c>
      <x:c r="M148" s="13" t="str">
        <x:v>https://campusdirectory.ucsc.edu/cd_detail?uid=mbrose</x:v>
      </x:c>
      <x:c r="N148" s="13" t="str">
        <x:v>https://humanities.ucsc.edu/people/</x:v>
      </x:c>
      <x:c r="O148" s="13" t="str">
        <x:v>https://campusdirectory.ucsc.edu/cd_detail?uid=mbrose</x:v>
      </x:c>
      <x:c r="P148" s="3" t="str">
        <x:v>Research Interests</x:v>
      </x:c>
      <x:c r="Q148" s="3" t="str">
        <x:v>Roster-listed emeritus; inclusion does not imply current teaching or employment.</x:v>
      </x:c>
      <x:c r="R148" s="3" t="str">
        <x:v>mbrose</x:v>
      </x:c>
      <x:c r="S148" s="3" t="str">
        <x:v>2026-10-20</x:v>
      </x:c>
      <x:c r="T148" s="3" t="str">
        <x:v>Yes</x:v>
      </x:c>
      <x:c r="U148" s="3" t="str">
        <x:v>Yes</x:v>
      </x:c>
      <x:c r="V148" s="3" t="str">
        <x:v>Research or creative-work information appears in the UCSC directory.</x:v>
      </x:c>
      <x:c r="W148" s="3" t="str">
        <x:v>Left-sympathetic</x:v>
      </x:c>
      <x:c r="X148" s="3" t="str">
        <x:v>Petrarch’s Beloved Body: Italia mia: The chapter analyzes male political subjectivity through the violated female body and the exclusion of women’s creative agency. This is a feminist argument; the accessible evidence was a scholarly discussion of the chapter, not its complete text.</x:v>
      </x:c>
      <x:c r="Y148" s="3" t="str">
        <x:v>https://books.openbookpublishers.com/10.11647/obp.0226.09.pdf</x:v>
      </x:c>
      <x:c r="Z148" s="3" t="str">
        <x:v>Yes</x:v>
      </x:c>
      <x:c r="AA148" s="3" t="str">
        <x:v>Professor or teaching-professor series, including emeritus status. Membership category determined from public appointment titles.</x:v>
      </x:c>
      <x:c r="AB148" s="3" t="str">
        <x:v>https://campusdirectory.ucsc.edu/cd_detail?uid=mbrose</x:v>
      </x:c>
      <x:c r="AC148" s="13" t="str">
        <x:v>https://campusdirectory.ucsc.edu/cd_detail?uid=mbrose</x:v>
      </x:c>
    </x:row>
    <x:row r="149" ht="82" customHeight="1">
      <x:c r="A149" s="3" t="str">
        <x:v>Julianne Burton-Carvajal</x:v>
      </x:c>
      <x:c r="B149" s="3" t="str">
        <x:v>Full</x:v>
      </x:c>
      <x:c r="C149" s="3" t="str">
        <x:v>Literature</x:v>
      </x:c>
      <x:c r="D149" s="3" t="str">
        <x:v>Latin American film and visual culture, melodrama, gender, authorship, and California cultural history.</x:v>
      </x:c>
      <x:c r="E149" s="12" t="str">
        <x:v>Yes</x:v>
      </x:c>
      <x:c r="F149" s="3" t="str">
        <x:v>Emeritus</x:v>
      </x:c>
      <x:c r="G149" s="3" t="str">
        <x:v>Professor Emerita</x:v>
      </x:c>
      <x:c r="H149" s="3" t="str">
        <x:v>Literature Department</x:v>
      </x:c>
      <x:c r="I149" s="3" t="str"/>
      <x:c r="J149" s="3" t="str">
        <x:v>Gender and authorship are explicit research topics.</x:v>
      </x:c>
      <x:c r="K149" s="3" t="str">
        <x:v>Reviewed description/publication</x:v>
      </x:c>
      <x:c r="L149" s="13" t="str">
        <x:v>https://campusdirectory.ucsc.edu/cd_detail?uid=julianne</x:v>
      </x:c>
      <x:c r="M149" s="13" t="str">
        <x:v>https://campusdirectory.ucsc.edu/cd_detail?uid=julianne</x:v>
      </x:c>
      <x:c r="N149" s="13" t="str">
        <x:v>https://humanities.ucsc.edu/people/</x:v>
      </x:c>
      <x:c r="O149" s="13" t="str">
        <x:v>https://campusdirectory.ucsc.edu/cd_detail?uid=julianne</x:v>
      </x:c>
      <x:c r="P149" s="3" t="str">
        <x:v>Research Interests</x:v>
      </x:c>
      <x:c r="Q149" s="3" t="str">
        <x:v>Roster-listed emeritus; inclusion does not imply current teaching or employment.</x:v>
      </x:c>
      <x:c r="R149" s="3" t="str">
        <x:v>julianne</x:v>
      </x:c>
      <x:c r="S149" s="3" t="str">
        <x:v>2026-10-20</x:v>
      </x:c>
      <x:c r="T149" s="3" t="str">
        <x:v>Yes</x:v>
      </x:c>
      <x:c r="U149" s="3" t="str">
        <x:v>Yes</x:v>
      </x:c>
      <x:c r="V149" s="3" t="str">
        <x:v>Research or creative-work information appears in the UCSC directory.</x:v>
      </x:c>
      <x:c r="W149" s="3" t="str">
        <x:v>Left-sympathetic</x:v>
      </x:c>
      <x:c r="X149" s="3" t="str">
        <x:v>The Social Documentary in Latin America: Democratizing Documentary: The chapter interprets documentary practices as challenges to authoritarian speech and an unjust hierarchical social order. Coded as sympathetic treatment of the democratizing and transformative project of New Latin American Cinema.</x:v>
      </x:c>
      <x:c r="Y149" s="3" t="str">
        <x:v>https://www.jstor.org/stable/jj.12166958.7</x:v>
      </x:c>
      <x:c r="Z149" s="3" t="str">
        <x:v>Yes</x:v>
      </x:c>
      <x:c r="AA149" s="3" t="str">
        <x:v>Professor or teaching-professor series, including emeritus status. Membership category determined from public appointment titles.</x:v>
      </x:c>
      <x:c r="AB149" s="3" t="str">
        <x:v>https://campusdirectory.ucsc.edu/cd_detail?uid=julianne</x:v>
      </x:c>
      <x:c r="AC149" s="13" t="str">
        <x:v>https://campusdirectory.ucsc.edu/cd_detail?uid=julianne</x:v>
      </x:c>
    </x:row>
    <x:row r="150" ht="82" customHeight="1">
      <x:c r="A150" s="3" t="str">
        <x:v>Christopher S Chen</x:v>
      </x:c>
      <x:c r="B150" s="3" t="str">
        <x:v>Associate</x:v>
      </x:c>
      <x:c r="C150" s="3" t="str">
        <x:v>Literature</x:v>
      </x:c>
      <x:c r="D150" s="3" t="str">
        <x:v>African American and Asian American literature, experimental poetry, racial capitalism, and racialization.</x:v>
      </x:c>
      <x:c r="E150" s="12" t="str">
        <x:v>Yes</x:v>
      </x:c>
      <x:c r="F150" s="3" t="str">
        <x:v>Current professoriate</x:v>
      </x:c>
      <x:c r="G150" s="3" t="str">
        <x:v>Associate Professor</x:v>
      </x:c>
      <x:c r="H150" s="3" t="str">
        <x:v>Literature Department</x:v>
      </x:c>
      <x:c r="I150" s="3" t="str">
        <x:v>Literature</x:v>
      </x:c>
      <x:c r="J150" s="3" t="str">
        <x:v>Explicit racial capitalism and comparative racialization.</x:v>
      </x:c>
      <x:c r="K150" s="3" t="str">
        <x:v>Reviewed description/publication</x:v>
      </x:c>
      <x:c r="L150" s="13" t="str">
        <x:v>https://campusdirectory.ucsc.edu/cd_detail?uid=cche75</x:v>
      </x:c>
      <x:c r="M150" s="13" t="str">
        <x:v>https://campusdirectory.ucsc.edu/cd_detail?uid=cche75</x:v>
      </x:c>
      <x:c r="N150" s="13" t="str">
        <x:v>https://humanities.ucsc.edu/people/</x:v>
      </x:c>
      <x:c r="O150" s="13" t="str">
        <x:v>https://campusdirectory.ucsc.edu/cd_detail?uid=cche75</x:v>
      </x:c>
      <x:c r="P150" s="3" t="str">
        <x:v>Research Interests; Summary of Expertise; Areas of Expertise</x:v>
      </x:c>
      <x:c r="Q150" s="3" t="str"/>
      <x:c r="R150" s="3" t="str">
        <x:v>cche75</x:v>
      </x:c>
      <x:c r="S150" s="3" t="str">
        <x:v>2026-10-20</x:v>
      </x:c>
      <x:c r="T150" s="3" t="str">
        <x:v>Yes</x:v>
      </x:c>
      <x:c r="U150" s="3" t="str">
        <x:v>Yes</x:v>
      </x:c>
      <x:c r="V150" s="3" t="str">
        <x:v>Research or creative-work information appears in the UCSC directory.</x:v>
      </x:c>
      <x:c r="W150" s="3" t="str">
        <x:v>Left-sympathetic</x:v>
      </x:c>
      <x:c r="X150" s="3" t="str">
        <x:v>The research explicitly uses racial-capitalism and comparative-racialization frameworks to interpret literary production.</x:v>
      </x:c>
      <x:c r="Y150" s="3" t="str">
        <x:v>https://campusdirectory.ucsc.edu/cd_detail?uid=cche75</x:v>
      </x:c>
      <x:c r="Z150" s="3" t="str">
        <x:v>Yes</x:v>
      </x:c>
      <x:c r="AA150" s="3" t="str">
        <x:v>Professor or teaching-professor series, including emeritus status. Membership category determined from public appointment titles.</x:v>
      </x:c>
      <x:c r="AB150" s="3" t="str">
        <x:v>https://campusdirectory.ucsc.edu/cd_detail?uid=cche75</x:v>
      </x:c>
      <x:c r="AC150" s="13" t="str">
        <x:v>https://campusdirectory.ucsc.edu/cd_detail?uid=cche75</x:v>
      </x:c>
    </x:row>
    <x:row r="151" ht="82" customHeight="1">
      <x:c r="A151" s="3" t="str">
        <x:v>Hannah Cole</x:v>
      </x:c>
      <x:c r="B151" s="3" t="str">
        <x:v>Assistant</x:v>
      </x:c>
      <x:c r="C151" s="3" t="str">
        <x:v>Literature</x:v>
      </x:c>
      <x:c r="D151" s="3" t="str">
        <x:v>Caribbean literature, plant life, and environmental legacies of the plantation system.</x:v>
      </x:c>
      <x:c r="E151" s="12" t="str">
        <x:v>Yes</x:v>
      </x:c>
      <x:c r="F151" s="3" t="str">
        <x:v>Current professoriate</x:v>
      </x:c>
      <x:c r="G151" s="3" t="str">
        <x:v>Assistant Professor</x:v>
      </x:c>
      <x:c r="H151" s="3" t="str">
        <x:v>Literature Department</x:v>
      </x:c>
      <x:c r="I151" s="3" t="str">
        <x:v>Literature</x:v>
      </x:c>
      <x:c r="J151" s="3" t="str">
        <x:v>The book project examines the aftermath of the plantation system and its colonial social order.</x:v>
      </x:c>
      <x:c r="K151" s="3" t="str">
        <x:v>Reviewed description/publication</x:v>
      </x:c>
      <x:c r="L151" s="13" t="str">
        <x:v>https://campusdirectory.ucsc.edu/cd_detail?uid=harcole</x:v>
      </x:c>
      <x:c r="M151" s="13" t="str">
        <x:v>https://campusdirectory.ucsc.edu/cd_detail?uid=harcole</x:v>
      </x:c>
      <x:c r="N151" s="13" t="str">
        <x:v>https://humanities.ucsc.edu/people/</x:v>
      </x:c>
      <x:c r="O151" s="13" t="str">
        <x:v>https://campusdirectory.ucsc.edu/cd_detail?uid=harcole</x:v>
      </x:c>
      <x:c r="P151" s="3" t="str">
        <x:v>Biography, Education and Training</x:v>
      </x:c>
      <x:c r="Q151" s="3" t="str"/>
      <x:c r="R151" s="3" t="str">
        <x:v>harcole</x:v>
      </x:c>
      <x:c r="S151" s="3" t="str">
        <x:v>2026-10-20</x:v>
      </x:c>
      <x:c r="T151" s="3" t="str">
        <x:v>Yes</x:v>
      </x:c>
      <x:c r="U151" s="3" t="str">
        <x:v>Yes</x:v>
      </x:c>
      <x:c r="V151" s="3" t="str">
        <x:v>Research or creative-work information appears in the UCSC directory.</x:v>
      </x:c>
      <x:c r="W151" s="3" t="str">
        <x:v>Left-sympathetic</x:v>
      </x:c>
      <x:c r="X151" s="3" t="str">
        <x:v>A Thorny Way of Thinking: Botanical Afterlives of Caribbean Plantation Slavery: The project uses critical plant and postcolonial studies to read ecological life against the plantation’s afterlives. The adopted postcolonial framework, rather than plant research alone, establishes the classification.</x:v>
      </x:c>
      <x:c r="Y151" s="3" t="str">
        <x:v>https://ritm.yale.edu/people/hannah-cole</x:v>
      </x:c>
      <x:c r="Z151" s="3" t="str">
        <x:v>Yes</x:v>
      </x:c>
      <x:c r="AA151" s="3" t="str">
        <x:v>Professor or teaching-professor series, including emeritus status. Membership category determined from public appointment titles.</x:v>
      </x:c>
      <x:c r="AB151" s="3" t="str">
        <x:v>https://campusdirectory.ucsc.edu/cd_detail?uid=harcole</x:v>
      </x:c>
      <x:c r="AC151" s="13" t="str"/>
    </x:row>
    <x:row r="152" ht="82" customHeight="1">
      <x:c r="A152" s="3" t="str">
        <x:v>Christopher L Connery</x:v>
      </x:c>
      <x:c r="B152" s="3" t="str">
        <x:v>Full</x:v>
      </x:c>
      <x:c r="C152" s="3" t="str">
        <x:v>Literature</x:v>
      </x:c>
      <x:c r="D152" s="3" t="str">
        <x:v>World literature, China, globalization, Marxism, neoliberalism, and revolutionary theory.</x:v>
      </x:c>
      <x:c r="E152" s="12" t="str">
        <x:v>Yes</x:v>
      </x:c>
      <x:c r="F152" s="3" t="str">
        <x:v>Emeritus</x:v>
      </x:c>
      <x:c r="G152" s="3" t="str">
        <x:v>Professor, Literature</x:v>
      </x:c>
      <x:c r="H152" s="3" t="str">
        <x:v>Literature Department</x:v>
      </x:c>
      <x:c r="I152" s="3" t="str"/>
      <x:c r="J152" s="3" t="str">
        <x:v>Marxism, neoliberalism, and revolutionary theory are explicit interests.</x:v>
      </x:c>
      <x:c r="K152" s="3" t="str">
        <x:v>Reviewed description/publication</x:v>
      </x:c>
      <x:c r="L152" s="13" t="str">
        <x:v>https://campusdirectory.ucsc.edu/cd_detail?uid=cconnery</x:v>
      </x:c>
      <x:c r="M152" s="13" t="str">
        <x:v>https://campusdirectory.ucsc.edu/cd_detail?uid=cconnery</x:v>
      </x:c>
      <x:c r="N152" s="13" t="str">
        <x:v>https://humanities.ucsc.edu/people/</x:v>
      </x:c>
      <x:c r="O152" s="13" t="str">
        <x:v>https://campusdirectory.ucsc.edu/cd_detail?uid=cconnery</x:v>
      </x:c>
      <x:c r="P152" s="3" t="str">
        <x:v>Research Interests</x:v>
      </x:c>
      <x:c r="Q152" s="3" t="str">
        <x:v>Roster-listed emeritus; inclusion does not imply current teaching or employment.</x:v>
      </x:c>
      <x:c r="R152" s="3" t="str">
        <x:v>cconnery</x:v>
      </x:c>
      <x:c r="S152" s="3" t="str">
        <x:v>2026-10-20</x:v>
      </x:c>
      <x:c r="T152" s="3" t="str">
        <x:v>Yes</x:v>
      </x:c>
      <x:c r="U152" s="3" t="str">
        <x:v>Yes</x:v>
      </x:c>
      <x:c r="V152" s="3" t="str">
        <x:v>Research or creative-work information appears in the UCSC directory.</x:v>
      </x:c>
      <x:c r="W152" s="3" t="str">
        <x:v>Left-sympathetic</x:v>
      </x:c>
      <x:c r="X152" s="3" t="str">
        <x:v>The research explicitly centers Marxism, revolutionary theory, and critiques of neoliberal globalization.</x:v>
      </x:c>
      <x:c r="Y152" s="3" t="str">
        <x:v>https://campusdirectory.ucsc.edu/cd_detail?uid=cconnery</x:v>
      </x:c>
      <x:c r="Z152" s="3" t="str">
        <x:v>Yes</x:v>
      </x:c>
      <x:c r="AA152" s="3" t="str">
        <x:v>Professor or teaching-professor series, including emeritus status. Membership category determined from public appointment titles.</x:v>
      </x:c>
      <x:c r="AB152" s="3" t="str">
        <x:v>https://campusdirectory.ucsc.edu/cd_detail?uid=cconnery</x:v>
      </x:c>
      <x:c r="AC152" s="13" t="str">
        <x:v>https://campusdirectory.ucsc.edu/cd_detail?uid=cconnery</x:v>
      </x:c>
    </x:row>
    <x:row r="153" ht="82" customHeight="1">
      <x:c r="A153" s="3" t="str">
        <x:v>Vilashini Cooppan</x:v>
      </x:c>
      <x:c r="B153" s="3" t="str">
        <x:v>Full</x:v>
      </x:c>
      <x:c r="C153" s="3" t="str">
        <x:v>Literature</x:v>
      </x:c>
      <x:c r="D153" s="3" t="str">
        <x:v>World literature, slavery, apartheid, colonial and decolonial thought, diaspora, and critical race theory.</x:v>
      </x:c>
      <x:c r="E153" s="12" t="str">
        <x:v>Yes</x:v>
      </x:c>
      <x:c r="F153" s="3" t="str">
        <x:v>Current professoriate</x:v>
      </x:c>
      <x:c r="G153" s="3" t="str">
        <x:v>Professor</x:v>
      </x:c>
      <x:c r="H153" s="3" t="str">
        <x:v>Literature Department</x:v>
      </x:c>
      <x:c r="I153" s="3" t="str">
        <x:v>Literature</x:v>
      </x:c>
      <x:c r="J153" s="3" t="str">
        <x:v>Explicit slavery, colonialism, apartheid, and critical race theory.</x:v>
      </x:c>
      <x:c r="K153" s="3" t="str">
        <x:v>Reviewed description/publication</x:v>
      </x:c>
      <x:c r="L153" s="13" t="str">
        <x:v>https://campusdirectory.ucsc.edu/cd_detail?uid=vcooppan</x:v>
      </x:c>
      <x:c r="M153" s="13" t="str">
        <x:v>https://campusdirectory.ucsc.edu/cd_detail?uid=vcooppan</x:v>
      </x:c>
      <x:c r="N153" s="13" t="str">
        <x:v>https://humanities.ucsc.edu/people/</x:v>
      </x:c>
      <x:c r="O153" s="13" t="str">
        <x:v>https://campusdirectory.ucsc.edu/cd_detail?uid=vcooppan</x:v>
      </x:c>
      <x:c r="P153" s="3" t="str">
        <x:v>Research Interests; Areas of Expertise; Biography, Education and Training; Selected Publications</x:v>
      </x:c>
      <x:c r="Q153" s="3" t="str"/>
      <x:c r="R153" s="3" t="str">
        <x:v>vcooppan</x:v>
      </x:c>
      <x:c r="S153" s="3" t="str">
        <x:v>2026-10-20</x:v>
      </x:c>
      <x:c r="T153" s="3" t="str">
        <x:v>Yes</x:v>
      </x:c>
      <x:c r="U153" s="3" t="str">
        <x:v>Yes</x:v>
      </x:c>
      <x:c r="V153" s="3" t="str">
        <x:v>Research or creative-work information appears in the UCSC directory.</x:v>
      </x:c>
      <x:c r="W153" s="3" t="str">
        <x:v>Left-sympathetic</x:v>
      </x:c>
      <x:c r="X153" s="3" t="str">
        <x:v>The research explicitly uses decolonial, postcolonial, and critical race frameworks in interpreting literature and collective memory.</x:v>
      </x:c>
      <x:c r="Y153" s="3" t="str">
        <x:v>https://campusdirectory.ucsc.edu/cd_detail?uid=vcooppan</x:v>
      </x:c>
      <x:c r="Z153" s="3" t="str">
        <x:v>Yes</x:v>
      </x:c>
      <x:c r="AA153" s="3" t="str">
        <x:v>Professor or teaching-professor series, including emeritus status. Membership category determined from public appointment titles.</x:v>
      </x:c>
      <x:c r="AB153" s="3" t="str">
        <x:v>https://campusdirectory.ucsc.edu/cd_detail?uid=vcooppan</x:v>
      </x:c>
      <x:c r="AC153" s="13" t="str">
        <x:v>https://campusdirectory.ucsc.edu/cd_detail?uid=vcooppan</x:v>
      </x:c>
    </x:row>
    <x:row r="154" ht="82" customHeight="1">
      <x:c r="A154" s="3" t="str">
        <x:v>Martin J Devecka</x:v>
      </x:c>
      <x:c r="B154" s="3" t="str">
        <x:v>Associate</x:v>
      </x:c>
      <x:c r="C154" s="3" t="str">
        <x:v>Literature</x:v>
      </x:c>
      <x:c r="D154" s="3" t="str">
        <x:v>Ancient cultural history, animals, medicine, literacy, and the historical sociology of urban ruins.</x:v>
      </x:c>
      <x:c r="E154" s="12" t="str">
        <x:v>Yes</x:v>
      </x:c>
      <x:c r="F154" s="3" t="str">
        <x:v>Current professoriate</x:v>
      </x:c>
      <x:c r="G154" s="3" t="str">
        <x:v>Associate ProfessorClassical Studies Director</x:v>
      </x:c>
      <x:c r="H154" s="3" t="str">
        <x:v>Literature Department</x:v>
      </x:c>
      <x:c r="I154" s="3" t="str">
        <x:v>Literature</x:v>
      </x:c>
      <x:c r="J154" s="3" t="str">
        <x:v>Broken Cities analyzes how changing imperial control produces urban ruination.</x:v>
      </x:c>
      <x:c r="K154" s="3" t="str">
        <x:v>Reviewed description/publication</x:v>
      </x:c>
      <x:c r="L154" s="13" t="str">
        <x:v>https://www.press.jhu.edu/books/title/11522/broken-cities</x:v>
      </x:c>
      <x:c r="M154" s="13" t="str">
        <x:v>https://campusdirectory.ucsc.edu/cd_detail?uid=mdevecka</x:v>
      </x:c>
      <x:c r="N154" s="13" t="str">
        <x:v>https://humanities.ucsc.edu/people/</x:v>
      </x:c>
      <x:c r="O154" s="13" t="str">
        <x:v>https://campusdirectory.ucsc.edu/cd_detail?uid=mdevecka</x:v>
      </x:c>
      <x:c r="P154" s="3" t="str">
        <x:v>Supplementary research source</x:v>
      </x:c>
      <x:c r="Q154" s="3" t="str"/>
      <x:c r="R154" s="3" t="str">
        <x:v>mdevecka</x:v>
      </x:c>
      <x:c r="S154" s="3" t="str">
        <x:v>2026-10-20</x:v>
      </x:c>
      <x:c r="T154" s="3" t="str">
        <x:v>Yes</x:v>
      </x:c>
      <x:c r="U154" s="3" t="str">
        <x:v>Yes</x:v>
      </x:c>
      <x:c r="V154" s="3" t="str">
        <x:v>Research or creative-work information appears in the UCSC directory.</x:v>
      </x:c>
      <x:c r="W154" s="3" t="str">
        <x:v>Left-sympathetic</x:v>
      </x:c>
      <x:c r="X154" s="3" t="str">
        <x:v>Broken Cities: The author explicitly connects the book’s argument to criticism of right-wing anti-urban rhetoric and refusal to fund public infrastructure. That establishes a clear directional argument beyond the historical study of ruins.</x:v>
      </x:c>
      <x:c r="Y154" s="3" t="str">
        <x:v>https://www.press.jhu.edu/newsroom/broken-cities-historical-sociology-ruins</x:v>
      </x:c>
      <x:c r="Z154" s="3" t="str">
        <x:v>Yes</x:v>
      </x:c>
      <x:c r="AA154" s="3" t="str">
        <x:v>Professor or teaching-professor series, including emeritus status. Membership category determined from public appointment titles.</x:v>
      </x:c>
      <x:c r="AB154" s="3" t="str">
        <x:v>https://campusdirectory.ucsc.edu/cd_detail?uid=mdevecka</x:v>
      </x:c>
      <x:c r="AC154" s="13" t="str">
        <x:v>https://campusdirectory.ucsc.edu/cd_detail?uid=mdevecka</x:v>
      </x:c>
    </x:row>
    <x:row r="155" ht="82" customHeight="1">
      <x:c r="A155" s="3" t="str">
        <x:v>John Ellis</x:v>
      </x:c>
      <x:c r="B155" s="3" t="str">
        <x:v>Full</x:v>
      </x:c>
      <x:c r="C155" s="3" t="str">
        <x:v>Literature</x:v>
      </x:c>
      <x:c r="D155" s="3" t="str">
        <x:v>Literary criticism, German literature, language theory, and criticism of political approaches in humanities education.</x:v>
      </x:c>
      <x:c r="E155" s="12" t="str">
        <x:v>Yes</x:v>
      </x:c>
      <x:c r="F155" s="3" t="str">
        <x:v>Emeritus</x:v>
      </x:c>
      <x:c r="G155" s="3" t="str">
        <x:v>Professor Emeritus</x:v>
      </x:c>
      <x:c r="H155" s="3" t="str">
        <x:v>Literature Department</x:v>
      </x:c>
      <x:c r="I155" s="3" t="str"/>
      <x:c r="J155" s="3" t="str">
        <x:v>Literature Lost argues against the centrality of race, gender, and class perspectives in humanities curricula.</x:v>
      </x:c>
      <x:c r="K155" s="3" t="str">
        <x:v>Reviewed description/publication</x:v>
      </x:c>
      <x:c r="L155" s="13" t="str">
        <x:v>https://yalebooks.yale.edu/book/9780300075793/literature-lost/</x:v>
      </x:c>
      <x:c r="M155" s="13" t="str">
        <x:v>https://campusdirectory.ucsc.edu/cd_detail?uid=jellis2</x:v>
      </x:c>
      <x:c r="N155" s="13" t="str">
        <x:v>https://humanities.ucsc.edu/people/</x:v>
      </x:c>
      <x:c r="O155" s="13" t="str">
        <x:v>https://campusdirectory.ucsc.edu/cd_detail?uid=jellis2</x:v>
      </x:c>
      <x:c r="P155" s="3" t="str">
        <x:v>Supplementary research source</x:v>
      </x:c>
      <x:c r="Q155" s="3" t="str">
        <x:v>Publication criticizes race/gender/class approaches; this Yes is a counterexample to treating all political research as favorable to the Left. Roster-listed emeritus; inclusion does not imply current teaching or employment.</x:v>
      </x:c>
      <x:c r="R155" s="3" t="str">
        <x:v>jellis2</x:v>
      </x:c>
      <x:c r="S155" s="3" t="str">
        <x:v>2026-10-20</x:v>
      </x:c>
      <x:c r="T155" s="3" t="str">
        <x:v>Yes</x:v>
      </x:c>
      <x:c r="U155" s="3" t="str">
        <x:v>Yes</x:v>
      </x:c>
      <x:c r="V155" s="3" t="str">
        <x:v>Research or creative-work information appears in the UCSC directory.</x:v>
      </x:c>
      <x:c r="W155" s="3" t="str">
        <x:v>Right-sympathetic</x:v>
      </x:c>
      <x:c r="X155" s="3" t="str">
        <x:v>Literature Lost explicitly opposes the ascendancy of race, gender, and class politics in humanities scholarship and defends traditional literary study.</x:v>
      </x:c>
      <x:c r="Y155" s="3" t="str">
        <x:v>https://yalebooks.yale.edu/book/9780300075793/literature-lost/</x:v>
      </x:c>
      <x:c r="Z155" s="3" t="str">
        <x:v>Yes</x:v>
      </x:c>
      <x:c r="AA155" s="3" t="str">
        <x:v>Professor or teaching-professor series, including emeritus status. Membership category determined from public appointment titles.</x:v>
      </x:c>
      <x:c r="AB155" s="3" t="str">
        <x:v>https://campusdirectory.ucsc.edu/cd_detail?uid=jellis2</x:v>
      </x:c>
      <x:c r="AC155" s="13" t="str">
        <x:v>https://campusdirectory.ucsc.edu/cd_detail?uid=jellis2</x:v>
      </x:c>
    </x:row>
    <x:row r="156" ht="82" customHeight="1">
      <x:c r="A156" s="3" t="str">
        <x:v>Jorge Aladro Font</x:v>
      </x:c>
      <x:c r="B156" s="3" t="str">
        <x:v>Full</x:v>
      </x:c>
      <x:c r="C156" s="3" t="str">
        <x:v>Literature</x:v>
      </x:c>
      <x:c r="D156" s="3" t="str">
        <x:v>Spanish mysticism, medieval and Renaissance imagery, Hispanic baroque literature, and Cervantes.</x:v>
      </x:c>
      <x:c r="E156" s="12" t="str">
        <x:v>No</x:v>
      </x:c>
      <x:c r="F156" s="3" t="str">
        <x:v>Current professoriate</x:v>
      </x:c>
      <x:c r="G156" s="3" t="str">
        <x:v>Professor</x:v>
      </x:c>
      <x:c r="H156" s="3" t="str">
        <x:v>Literature Department</x:v>
      </x:c>
      <x:c r="I156" s="3" t="str">
        <x:v>Literature</x:v>
      </x:c>
      <x:c r="J156" s="3" t="str">
        <x:v>The cited research description concerns literary and religious history without a political theme.</x:v>
      </x:c>
      <x:c r="K156" s="3" t="str">
        <x:v>Reviewed description/publication</x:v>
      </x:c>
      <x:c r="L156" s="13" t="str">
        <x:v>https://campusdirectory.ucsc.edu/cd_detail?uid=jaladro</x:v>
      </x:c>
      <x:c r="M156" s="13" t="str">
        <x:v>https://campusdirectory.ucsc.edu/cd_detail?uid=jaladro</x:v>
      </x:c>
      <x:c r="N156" s="13" t="str">
        <x:v>https://humanities.ucsc.edu/people/</x:v>
      </x:c>
      <x:c r="O156" s="13" t="str">
        <x:v>https://campusdirectory.ucsc.edu/cd_detail?uid=jaladro</x:v>
      </x:c>
      <x:c r="P156" s="3" t="str">
        <x:v>Research Interests; Selected Publications</x:v>
      </x:c>
      <x:c r="Q156" s="3" t="str"/>
      <x:c r="R156" s="3" t="str">
        <x:v>jaladro</x:v>
      </x:c>
      <x:c r="S156" s="3" t="str">
        <x:v>2026-10-20</x:v>
      </x:c>
      <x:c r="T156" s="3" t="str">
        <x:v>Yes</x:v>
      </x:c>
      <x:c r="U156" s="3" t="str">
        <x:v>Yes</x:v>
      </x:c>
      <x:c r="V156" s="3" t="str">
        <x:v>Research or creative-work information appears in the UCSC directory.</x:v>
      </x:c>
      <x:c r="W156" s="3" t="str">
        <x:v>Not applicable</x:v>
      </x:c>
      <x:c r="X156" s="3" t="str">
        <x:v>No political research identified.</x:v>
      </x:c>
      <x:c r="Y156" s="3" t="str"/>
      <x:c r="Z156" s="3" t="str">
        <x:v>Yes</x:v>
      </x:c>
      <x:c r="AA156" s="3" t="str">
        <x:v>Professor or teaching-professor series, including emeritus status. Membership category determined from public appointment titles.</x:v>
      </x:c>
      <x:c r="AB156" s="3" t="str">
        <x:v>https://campusdirectory.ucsc.edu/cd_detail?uid=jaladro</x:v>
      </x:c>
      <x:c r="AC156" s="13" t="str">
        <x:v>https://campusdirectory.ucsc.edu/cd_detail?uid=jaladro</x:v>
      </x:c>
    </x:row>
    <x:row r="157" ht="82" customHeight="1">
      <x:c r="A157" s="3" t="str">
        <x:v>Renee A Fox</x:v>
      </x:c>
      <x:c r="B157" s="3" t="str">
        <x:v>Associate</x:v>
      </x:c>
      <x:c r="C157" s="3" t="str">
        <x:v>Literature</x:v>
      </x:c>
      <x:c r="D157" s="3" t="str">
        <x:v>British and Irish literature, the gothic, historical imagination, and nineteenth-century cultural memory.</x:v>
      </x:c>
      <x:c r="E157" s="12" t="str">
        <x:v>Yes</x:v>
      </x:c>
      <x:c r="F157" s="3" t="str">
        <x:v>Current professoriate</x:v>
      </x:c>
      <x:c r="G157" s="3" t="str">
        <x:v>Associate Professor, Jordan-Stern Presidential Chair for Dickens and Nineteenth-Century StudiesCo-Director, The Dickens ProjectCo-Director, The Center for Monster Studies</x:v>
      </x:c>
      <x:c r="H157" s="3" t="str">
        <x:v>Literature Department</x:v>
      </x:c>
      <x:c r="I157" s="3" t="str">
        <x:v>Literature</x:v>
      </x:c>
      <x:c r="J157" s="3" t="str">
        <x:v>The research explicitly examines political and gendered forces in representations of history.</x:v>
      </x:c>
      <x:c r="K157" s="3" t="str">
        <x:v>Reviewed description/publication</x:v>
      </x:c>
      <x:c r="L157" s="13" t="str">
        <x:v>https://campusdirectory.ucsc.edu/cd_detail?uid=rafox</x:v>
      </x:c>
      <x:c r="M157" s="13" t="str">
        <x:v>https://campusdirectory.ucsc.edu/cd_detail?uid=rafox</x:v>
      </x:c>
      <x:c r="N157" s="13" t="str">
        <x:v>https://humanities.ucsc.edu/people/</x:v>
      </x:c>
      <x:c r="O157" s="13" t="str">
        <x:v>https://campusdirectory.ucsc.edu/cd_detail?uid=rafox</x:v>
      </x:c>
      <x:c r="P157" s="3" t="str">
        <x:v>Research Interests; Summary of Expertise; Biography, Education and Training; Selected Publications</x:v>
      </x:c>
      <x:c r="Q157" s="3" t="str"/>
      <x:c r="R157" s="3" t="str">
        <x:v>rafox</x:v>
      </x:c>
      <x:c r="S157" s="3" t="str">
        <x:v>2026-10-20</x:v>
      </x:c>
      <x:c r="T157" s="3" t="str">
        <x:v>Yes</x:v>
      </x:c>
      <x:c r="U157" s="3" t="str">
        <x:v>Yes</x:v>
      </x:c>
      <x:c r="V157" s="3" t="str">
        <x:v>Research or creative-work information appears in the UCSC directory.</x:v>
      </x:c>
      <x:c r="W157" s="3" t="str">
        <x:v>Left-sympathetic</x:v>
      </x:c>
      <x:c r="X157" s="3" t="str">
        <x:v>Race, Violence, and Form: Reframing Nineteenth-Century Ireland: The coedited volume challenges imperial hierarchies and exceptionalist accounts of Ireland through race, colonial violence, and literary form. The classification follows the critical-imperial framework advanced by the volume.</x:v>
      </x:c>
      <x:c r="Y157" s="3" t="str">
        <x:v>https://www.iasil.org/2026/03/new-book-race-violence-and-form-reframing-nineteenth-century-ireland/</x:v>
      </x:c>
      <x:c r="Z157" s="3" t="str">
        <x:v>Yes</x:v>
      </x:c>
      <x:c r="AA157" s="3" t="str">
        <x:v>Professor or teaching-professor series, including emeritus status. Membership category determined from public appointment titles.</x:v>
      </x:c>
      <x:c r="AB157" s="3" t="str">
        <x:v>https://campusdirectory.ucsc.edu/cd_detail?uid=rafox</x:v>
      </x:c>
      <x:c r="AC157" s="13" t="str">
        <x:v>https://campusdirectory.ucsc.edu/cd_detail?uid=rafox</x:v>
      </x:c>
    </x:row>
    <x:row r="158" ht="82" customHeight="1">
      <x:c r="A158" s="3" t="str">
        <x:v>Filippo Gianferrari</x:v>
      </x:c>
      <x:c r="B158" s="3" t="str">
        <x:v>Associate</x:v>
      </x:c>
      <x:c r="C158" s="3" t="str">
        <x:v>Literature</x:v>
      </x:c>
      <x:c r="D158" s="3" t="str">
        <x:v>Medieval Italian literature, Dante, education, Holocaust literature, and theories of the common good.</x:v>
      </x:c>
      <x:c r="E158" s="12" t="str">
        <x:v>Yes</x:v>
      </x:c>
      <x:c r="F158" s="3" t="str">
        <x:v>Current professoriate</x:v>
      </x:c>
      <x:c r="G158" s="3" t="str">
        <x:v>Associate Professor</x:v>
      </x:c>
      <x:c r="H158" s="3" t="str">
        <x:v>Literature</x:v>
      </x:c>
      <x:c r="I158" s="3" t="str">
        <x:v>Literature</x:v>
      </x:c>
      <x:c r="J158" s="3" t="str">
        <x:v>The biography explicitly describes a project on medieval political theory and political eschatology.</x:v>
      </x:c>
      <x:c r="K158" s="3" t="str">
        <x:v>Reviewed description/publication</x:v>
      </x:c>
      <x:c r="L158" s="13" t="str">
        <x:v>https://campusdirectory.ucsc.edu/cd_detail?uid=fgianfer</x:v>
      </x:c>
      <x:c r="M158" s="13" t="str">
        <x:v>https://campusdirectory.ucsc.edu/cd_detail?uid=fgianfer</x:v>
      </x:c>
      <x:c r="N158" s="13" t="str">
        <x:v>https://literature.ucsc.edu/people/literature-department-faculty/</x:v>
      </x:c>
      <x:c r="O158" s="13" t="str">
        <x:v>https://campusdirectory.ucsc.edu/cd_detail?uid=fgianfer</x:v>
      </x:c>
      <x:c r="P158" s="3" t="str">
        <x:v>Research Interests; Summary of Expertise; Areas of Expertise; Biography, Education and Training; Selected Publications</x:v>
      </x:c>
      <x:c r="Q158" s="3" t="str"/>
      <x:c r="R158" s="3" t="str">
        <x:v>fgianfer</x:v>
      </x:c>
      <x:c r="S158" s="3" t="str">
        <x:v>2026-10-20</x:v>
      </x:c>
      <x:c r="T158" s="3" t="str">
        <x:v>Yes</x:v>
      </x:c>
      <x:c r="U158" s="3" t="str">
        <x:v>Yes</x:v>
      </x:c>
      <x:c r="V158" s="3" t="str">
        <x:v>Research or creative-work information appears in the UCSC directory.</x:v>
      </x:c>
      <x:c r="W158" s="3" t="str">
        <x:v>Not established</x:v>
      </x:c>
      <x:c r="X158" s="3" t="str">
        <x:v>Dante’s Political Eschatology: Resurrecting the Social Body in Paradiso 14: The article interprets resurrection as fulfilling humanity’s social nature within Dante’s theology. It is a political interpretation of a medieval Christian text; the reviewed argument does not establish a contemporary Left or Right position.</x:v>
      </x:c>
      <x:c r="Y158" s="3" t="str">
        <x:v>https://doi.org/10.3390/h13020059</x:v>
      </x:c>
      <x:c r="Z158" s="3" t="str">
        <x:v>Yes</x:v>
      </x:c>
      <x:c r="AA158" s="3" t="str">
        <x:v>Professor or teaching-professor series, including emeritus status. Membership category determined from public appointment titles.</x:v>
      </x:c>
      <x:c r="AB158" s="3" t="str">
        <x:v>https://campusdirectory.ucsc.edu/cd_detail?uid=fgianfer</x:v>
      </x:c>
      <x:c r="AC158" s="13" t="str">
        <x:v>https://campusdirectory.ucsc.edu/cd_detail?uid=fgianfer</x:v>
      </x:c>
    </x:row>
    <x:row r="159" ht="82" customHeight="1">
      <x:c r="A159" s="3" t="str">
        <x:v>Susan Gillman</x:v>
      </x:c>
      <x:c r="B159" s="3" t="str">
        <x:v>Full</x:v>
      </x:c>
      <x:c r="C159" s="3" t="str">
        <x:v>Literature</x:v>
      </x:c>
      <x:c r="D159" s="3" t="str">
        <x:v>American and world literature, race, sexuality, Black studies, and transnational cultural exchange.</x:v>
      </x:c>
      <x:c r="E159" s="12" t="str">
        <x:v>Yes</x:v>
      </x:c>
      <x:c r="F159" s="3" t="str">
        <x:v>Current professoriate</x:v>
      </x:c>
      <x:c r="G159" s="3" t="str">
        <x:v>Distinguished Professor</x:v>
      </x:c>
      <x:c r="H159" s="3" t="str">
        <x:v>Literature Department</x:v>
      </x:c>
      <x:c r="I159" s="3" t="str"/>
      <x:c r="J159" s="3" t="str">
        <x:v>Explicit theories of race and sexuality.</x:v>
      </x:c>
      <x:c r="K159" s="3" t="str">
        <x:v>Reviewed description/publication</x:v>
      </x:c>
      <x:c r="L159" s="13" t="str">
        <x:v>https://campusdirectory.ucsc.edu/cd_detail?uid=sgillman</x:v>
      </x:c>
      <x:c r="M159" s="13" t="str">
        <x:v>https://campusdirectory.ucsc.edu/cd_detail?uid=sgillman</x:v>
      </x:c>
      <x:c r="N159" s="13" t="str">
        <x:v>https://humanities.ucsc.edu/people/</x:v>
      </x:c>
      <x:c r="O159" s="13" t="str">
        <x:v>https://campusdirectory.ucsc.edu/cd_detail?uid=sgillman</x:v>
      </x:c>
      <x:c r="P159" s="3" t="str">
        <x:v>Research Interests; Summary of Expertise; Areas of Expertise; Biography, Education and Training; Selected Publications</x:v>
      </x:c>
      <x:c r="Q159" s="3" t="str"/>
      <x:c r="R159" s="3" t="str">
        <x:v>sgillman</x:v>
      </x:c>
      <x:c r="S159" s="3" t="str">
        <x:v>2026-10-20</x:v>
      </x:c>
      <x:c r="T159" s="3" t="str">
        <x:v>Yes</x:v>
      </x:c>
      <x:c r="U159" s="3" t="str">
        <x:v>Yes</x:v>
      </x:c>
      <x:c r="V159" s="3" t="str">
        <x:v>Research or creative-work information appears in the UCSC directory.</x:v>
      </x:c>
      <x:c r="W159" s="3" t="str">
        <x:v>Left-sympathetic</x:v>
      </x:c>
      <x:c r="X159" s="3" t="str">
        <x:v>Neither the Time nor the Place: The coedited volume actively proposes queer theory and affect as ways of revising political and literary historiography. That adopted theoretical intervention establishes direction more clearly than the subject of race alone.</x:v>
      </x:c>
      <x:c r="Y159" s="3" t="str">
        <x:v>https://www.pennpress.org/9780812253665/neither-the-time-nor-the-place/</x:v>
      </x:c>
      <x:c r="Z159" s="3" t="str">
        <x:v>Yes</x:v>
      </x:c>
      <x:c r="AA159" s="3" t="str">
        <x:v>Professor or teaching-professor series, including emeritus status. Membership category determined from public appointment titles.</x:v>
      </x:c>
      <x:c r="AB159" s="3" t="str">
        <x:v>https://campusdirectory.ucsc.edu/cd_detail?uid=sgillman</x:v>
      </x:c>
      <x:c r="AC159" s="13" t="str">
        <x:v>https://campusdirectory.ucsc.edu/cd_detail?uid=sgillman</x:v>
      </x:c>
    </x:row>
    <x:row r="160" ht="82" customHeight="1">
      <x:c r="A160" s="3" t="str">
        <x:v>Jody Greene</x:v>
      </x:c>
      <x:c r="B160" s="3" t="str">
        <x:v>Full</x:v>
      </x:c>
      <x:c r="C160" s="3" t="str">
        <x:v>Literature</x:v>
      </x:c>
      <x:c r="D160" s="3" t="str">
        <x:v>Literary and book history, critical theory, human rights, international law, queer studies, and educational equity.</x:v>
      </x:c>
      <x:c r="E160" s="12" t="str">
        <x:v>Yes</x:v>
      </x:c>
      <x:c r="F160" s="3" t="str">
        <x:v>Emeritus</x:v>
      </x:c>
      <x:c r="G160" s="3" t="str">
        <x:v>Professor of Literature</x:v>
      </x:c>
      <x:c r="H160" s="3" t="str">
        <x:v>Literature Department</x:v>
      </x:c>
      <x:c r="I160" s="3" t="str"/>
      <x:c r="J160" s="3" t="str">
        <x:v>Explicit human rights, queer studies, and educational equity.</x:v>
      </x:c>
      <x:c r="K160" s="3" t="str">
        <x:v>Reviewed description/publication</x:v>
      </x:c>
      <x:c r="L160" s="13" t="str">
        <x:v>https://campusdirectory.ucsc.edu/cd_detail?uid=jgreene</x:v>
      </x:c>
      <x:c r="M160" s="13" t="str">
        <x:v>https://campusdirectory.ucsc.edu/cd_detail?uid=jgreene</x:v>
      </x:c>
      <x:c r="N160" s="13" t="str">
        <x:v>https://humanities.ucsc.edu/people/</x:v>
      </x:c>
      <x:c r="O160" s="13" t="str">
        <x:v>https://campusdirectory.ucsc.edu/cd_detail?uid=jgreene</x:v>
      </x:c>
      <x:c r="P160" s="3" t="str">
        <x:v>Research Interests; Summary of Expertise; Areas of Expertise; Selected Publications</x:v>
      </x:c>
      <x:c r="Q160" s="3" t="str">
        <x:v>Roster-listed emeritus; inclusion does not imply current teaching or employment.</x:v>
      </x:c>
      <x:c r="R160" s="3" t="str">
        <x:v>jgreene</x:v>
      </x:c>
      <x:c r="S160" s="3" t="str">
        <x:v>2026-10-20</x:v>
      </x:c>
      <x:c r="T160" s="3" t="str">
        <x:v>Yes</x:v>
      </x:c>
      <x:c r="U160" s="3" t="str">
        <x:v>Yes</x:v>
      </x:c>
      <x:c r="V160" s="3" t="str">
        <x:v>Research or creative-work information appears in the UCSC directory.</x:v>
      </x:c>
      <x:c r="W160" s="3" t="str">
        <x:v>Left-sympathetic</x:v>
      </x:c>
      <x:c r="X160" s="3" t="str">
        <x:v>The research develops environmental-justice education and critiques the relationship between corporate personhood and human rights.</x:v>
      </x:c>
      <x:c r="Y160" s="3" t="str">
        <x:v>https://campusdirectory.ucsc.edu/cd_detail?uid=jgreene</x:v>
      </x:c>
      <x:c r="Z160" s="3" t="str">
        <x:v>Yes</x:v>
      </x:c>
      <x:c r="AA160" s="3" t="str">
        <x:v>Professor or teaching-professor series, including emeritus status. Membership category determined from public appointment titles.</x:v>
      </x:c>
      <x:c r="AB160" s="3" t="str">
        <x:v>https://campusdirectory.ucsc.edu/cd_detail?uid=jgreene</x:v>
      </x:c>
      <x:c r="AC160" s="13" t="str">
        <x:v>https://campusdirectory.ucsc.edu/cd_detail?uid=jgreene</x:v>
      </x:c>
    </x:row>
    <x:row r="161" ht="82" customHeight="1">
      <x:c r="A161" s="3" t="str">
        <x:v>Kirsten Silva Gruesz</x:v>
      </x:c>
      <x:c r="B161" s="3" t="str">
        <x:v>Full</x:v>
      </x:c>
      <x:c r="C161" s="3" t="str">
        <x:v>Literature</x:v>
      </x:c>
      <x:c r="D161" s="3" t="str">
        <x:v>Print culture, multilingual writing, Latino literary history, colonial dispossession, and language as power.</x:v>
      </x:c>
      <x:c r="E161" s="12" t="str">
        <x:v>Yes</x:v>
      </x:c>
      <x:c r="F161" s="3" t="str">
        <x:v>Current professoriate</x:v>
      </x:c>
      <x:c r="G161" s="3" t="str">
        <x:v>Professor and Chair</x:v>
      </x:c>
      <x:c r="H161" s="3" t="str">
        <x:v>Literature Department</x:v>
      </x:c>
      <x:c r="I161" s="3" t="str">
        <x:v>Literature</x:v>
      </x:c>
      <x:c r="J161" s="3" t="str">
        <x:v>The biography explicitly connects language and print to colonial violence and racial ideologies.</x:v>
      </x:c>
      <x:c r="K161" s="3" t="str">
        <x:v>Reviewed description/publication</x:v>
      </x:c>
      <x:c r="L161" s="13" t="str">
        <x:v>https://campusdirectory.ucsc.edu/cd_detail?uid=ksgruesz</x:v>
      </x:c>
      <x:c r="M161" s="13" t="str">
        <x:v>https://campusdirectory.ucsc.edu/cd_detail?uid=ksgruesz</x:v>
      </x:c>
      <x:c r="N161" s="13" t="str">
        <x:v>https://humanities.ucsc.edu/people/</x:v>
      </x:c>
      <x:c r="O161" s="13" t="str">
        <x:v>https://campusdirectory.ucsc.edu/cd_detail?uid=ksgruesz</x:v>
      </x:c>
      <x:c r="P161" s="3" t="str">
        <x:v>Research Interests; Summary of Expertise; Areas of Expertise; Biography, Education and Training; Selected Publications</x:v>
      </x:c>
      <x:c r="Q161" s="3" t="str"/>
      <x:c r="R161" s="3" t="str">
        <x:v>ksgruesz</x:v>
      </x:c>
      <x:c r="S161" s="3" t="str">
        <x:v>2026-10-20</x:v>
      </x:c>
      <x:c r="T161" s="3" t="str">
        <x:v>Yes</x:v>
      </x:c>
      <x:c r="U161" s="3" t="str">
        <x:v>Yes</x:v>
      </x:c>
      <x:c r="V161" s="3" t="str">
        <x:v>Research or creative-work information appears in the UCSC directory.</x:v>
      </x:c>
      <x:c r="W161" s="3" t="str">
        <x:v>Left-sympathetic</x:v>
      </x:c>
      <x:c r="X161" s="3" t="str">
        <x:v>Cotton Mather’s Spanish Lessons: The work connects colonial histories of race and language to current questions of Latinx belonging and exclusion. Coded as an interpretive inclusive, critical-colonial reframing of US cultural history.</x:v>
      </x:c>
      <x:c r="Y161" s="3" t="str">
        <x:v>https://www.americanantiquarian.org/programs-events/cotton-mathers-spanish-lessons-0</x:v>
      </x:c>
      <x:c r="Z161" s="3" t="str">
        <x:v>Yes</x:v>
      </x:c>
      <x:c r="AA161" s="3" t="str">
        <x:v>Professor or teaching-professor series, including emeritus status. Membership category determined from public appointment titles.</x:v>
      </x:c>
      <x:c r="AB161" s="3" t="str">
        <x:v>https://campusdirectory.ucsc.edu/cd_detail?uid=ksgruesz</x:v>
      </x:c>
      <x:c r="AC161" s="13" t="str">
        <x:v>https://campusdirectory.ucsc.edu/cd_detail?uid=ksgruesz</x:v>
      </x:c>
    </x:row>
    <x:row r="162" ht="150" customHeight="1">
      <x:c r="A162" s="3" t="str">
        <x:v>Camilo Gómez-Rivas</x:v>
      </x:c>
      <x:c r="B162" s="3" t="str">
        <x:v>Full</x:v>
      </x:c>
      <x:c r="C162" s="3" t="str">
        <x:v>Literature</x:v>
      </x:c>
      <x:c r="D162" s="3" t="str">
        <x:v>Medieval Mediterranean and North Africa, Arabic literature, and Islamic law and society.</x:v>
      </x:c>
      <x:c r="E162" s="12" t="str">
        <x:v>Yes</x:v>
      </x:c>
      <x:c r="F162" s="3" t="str">
        <x:v>Current professoriate</x:v>
      </x:c>
      <x:c r="G162" s="3" t="str">
        <x:v>Professor of Mediterranean Studies</x:v>
      </x:c>
      <x:c r="H162" s="3" t="str">
        <x:v>Literature Department</x:v>
      </x:c>
      <x:c r="I162" s="3" t="str">
        <x:v>Literature</x:v>
      </x:c>
      <x:c r="J162" s="3" t="str">
        <x:v>Research on law and social institutions meets the broad political-institutions criterion.</x:v>
      </x:c>
      <x:c r="K162" s="3" t="str">
        <x:v>Reviewed description/publication</x:v>
      </x:c>
      <x:c r="L162" s="13" t="str">
        <x:v>https://campusdirectory.ucsc.edu/cd_detail?uid=cgomezri</x:v>
      </x:c>
      <x:c r="M162" s="13" t="str">
        <x:v>https://campusdirectory.ucsc.edu/cd_detail?uid=cgomezri</x:v>
      </x:c>
      <x:c r="N162" s="13" t="str">
        <x:v>https://humanities.ucsc.edu/people/</x:v>
      </x:c>
      <x:c r="O162" s="13" t="str">
        <x:v>https://campusdirectory.ucsc.edu/cd_detail?uid=cgomezri</x:v>
      </x:c>
      <x:c r="P162" s="3" t="str">
        <x:v>Summary of Expertise; Areas of Expertise; Biography, Education and Training; Selected Publications</x:v>
      </x:c>
      <x:c r="Q162" s="3" t="str"/>
      <x:c r="R162" s="3" t="str">
        <x:v>cgomezri</x:v>
      </x:c>
      <x:c r="S162" s="3" t="str">
        <x:v>2026-10-21</x:v>
      </x:c>
      <x:c r="T162" s="3" t="str">
        <x:v>Yes</x:v>
      </x:c>
      <x:c r="U162" s="3" t="str">
        <x:v>Yes</x:v>
      </x:c>
      <x:c r="V162" s="3" t="str">
        <x:v>Research or creative-work information appears in the UCSC directory.</x:v>
      </x:c>
      <x:c r="W162" s="3" t="str">
        <x:v>Left-sympathetic</x:v>
      </x:c>
      <x:c r="X162" s="3" t="str">
        <x:v>The Morocco article evaluates family-law reform from a position sympathetic to women's equality. Gómez-Rivas calls the compromise overly cautious and criticizes loopholes, conservative resistance, inadequate funding, and weak implementation that prevent women from exercising new rights. The Egypt article further considers gender-equality reforms. These support the broad progressive-reform category; the earlier review of medieval legal history missed this contemporary work.</x:v>
      </x:c>
      <x:c r="Y162" s="3" t="str">
        <x:v>https://www.merip.org/2008/06/moroccos-imperfect-remedy-for-gender-inequality/ ; https://mei.edu/publication/women-sharia-and-personal-status-law-reform-egypt-after-revolution/</x:v>
      </x:c>
      <x:c r="Z162" s="3" t="str">
        <x:v>Yes</x:v>
      </x:c>
      <x:c r="AA162" s="3" t="str">
        <x:v>Professor or teaching-professor series, including emeritus status. Membership category determined from public appointment titles.</x:v>
      </x:c>
      <x:c r="AB162" s="3" t="str">
        <x:v>https://campusdirectory.ucsc.edu/cd_detail?uid=cgomezri</x:v>
      </x:c>
      <x:c r="AC162" s="13" t="str"/>
    </x:row>
    <x:row r="163" ht="82" customHeight="1">
      <x:c r="A163" s="3" t="str">
        <x:v>Abigail H Heald</x:v>
      </x:c>
      <x:c r="B163" s="3" t="str">
        <x:v>Lecturer</x:v>
      </x:c>
      <x:c r="C163" s="3" t="str">
        <x:v>Literature</x:v>
      </x:c>
      <x:c r="D163" s="3" t="str">
        <x:v>Literary interpretation and early modern literature; available information was insufficient for research coding.</x:v>
      </x:c>
      <x:c r="E163" s="12"/>
      <x:c r="F163" s="3" t="str">
        <x:v>Lecturer</x:v>
      </x:c>
      <x:c r="G163" s="3" t="str">
        <x:v>Lecturer</x:v>
      </x:c>
      <x:c r="H163" s="3" t="str">
        <x:v>Literature Department</x:v>
      </x:c>
      <x:c r="I163" s="3" t="str"/>
      <x:c r="J163" s="3" t="str">
        <x:v>Insufficient research information.</x:v>
      </x:c>
      <x:c r="K163" s="3" t="str">
        <x:v>Insufficient information</x:v>
      </x:c>
      <x:c r="L163" s="13" t="str">
        <x:v>https://campusdirectory.ucsc.edu/cd_detail?uid=aheald</x:v>
      </x:c>
      <x:c r="M163" s="13" t="str">
        <x:v>https://campusdirectory.ucsc.edu/cd_detail?uid=aheald</x:v>
      </x:c>
      <x:c r="N163" s="13" t="str">
        <x:v>https://humanities.ucsc.edu/people/</x:v>
      </x:c>
      <x:c r="O163" s="13" t="str">
        <x:v>https://campusdirectory.ucsc.edu/cd_detail?uid=aheald</x:v>
      </x:c>
      <x:c r="P163" s="3" t="str">
        <x:v>No research description found in directory; supplementary search inconclusive</x:v>
      </x:c>
      <x:c r="Q163" s="3" t="str">
        <x:v>Unclassified: not counted as No.</x:v>
      </x:c>
      <x:c r="R163" s="3" t="str">
        <x:v>aheald</x:v>
      </x:c>
      <x:c r="S163" s="3" t="str">
        <x:v>2026-10-20</x:v>
      </x:c>
      <x:c r="T163" s="3" t="str">
        <x:v>No</x:v>
      </x:c>
      <x:c r="U163" s="3" t="str">
        <x:v>No</x:v>
      </x:c>
      <x:c r="V163" s="3" t="str">
        <x:v>No research description or publication adequate to classify was found in the reviewed sources.</x:v>
      </x:c>
      <x:c r="W163" s="3" t="str">
        <x:v>Not applicable</x:v>
      </x:c>
      <x:c r="X163" s="3" t="str">
        <x:v>Research not found in the reviewed sources.</x:v>
      </x:c>
      <x:c r="Y163" s="3" t="str"/>
      <x:c r="Z163" s="3" t="str">
        <x:v>No</x:v>
      </x:c>
      <x:c r="AA163" s="3" t="str">
        <x:v>Non-Senate lecturer title; no security-of-employment or teaching-professor appointment documented. Exclusion does not imply part-time employment.</x:v>
      </x:c>
      <x:c r="AB163" s="3" t="str">
        <x:v>https://campusdirectory.ucsc.edu/cd_detail?uid=aheald</x:v>
      </x:c>
      <x:c r="AC163" s="13" t="str"/>
    </x:row>
    <x:row r="164" ht="82" customHeight="1">
      <x:c r="A164" s="3" t="str">
        <x:v>John O Jordan</x:v>
      </x:c>
      <x:c r="B164" s="3" t="str">
        <x:v>Full</x:v>
      </x:c>
      <x:c r="C164" s="3" t="str">
        <x:v>Literature</x:v>
      </x:c>
      <x:c r="D164" s="3" t="str">
        <x:v>Dickens, Victorian literature, national allegory, social justice, and a politics of inclusion.</x:v>
      </x:c>
      <x:c r="E164" s="12" t="str">
        <x:v>Yes</x:v>
      </x:c>
      <x:c r="F164" s="3" t="str">
        <x:v>Emeritus</x:v>
      </x:c>
      <x:c r="G164" s="3" t="str">
        <x:v>Research ProfessorDickens Project Director</x:v>
      </x:c>
      <x:c r="H164" s="3" t="str">
        <x:v>Literature Department</x:v>
      </x:c>
      <x:c r="I164" s="3" t="str"/>
      <x:c r="J164" s="3" t="str">
        <x:v>Supposing Bleak House interprets Dickens through national history, social justice, and inclusive politics.</x:v>
      </x:c>
      <x:c r="K164" s="3" t="str">
        <x:v>Reviewed description/publication</x:v>
      </x:c>
      <x:c r="L164" s="13" t="str">
        <x:v>https://www.upress.virginia.edu/title/4252/</x:v>
      </x:c>
      <x:c r="M164" s="13" t="str">
        <x:v>https://campusdirectory.ucsc.edu/cd_detail?uid=picasso</x:v>
      </x:c>
      <x:c r="N164" s="13" t="str">
        <x:v>https://humanities.ucsc.edu/people/</x:v>
      </x:c>
      <x:c r="O164" s="13" t="str">
        <x:v>https://campusdirectory.ucsc.edu/cd_detail?uid=picasso</x:v>
      </x:c>
      <x:c r="P164" s="3" t="str">
        <x:v>Supplementary publication or research account</x:v>
      </x:c>
      <x:c r="Q164" s="3" t="str">
        <x:v>Roster-listed emeritus; inclusion does not imply current teaching or employment.</x:v>
      </x:c>
      <x:c r="R164" s="3" t="str">
        <x:v>picasso</x:v>
      </x:c>
      <x:c r="S164" s="3" t="str">
        <x:v>2026-10-20</x:v>
      </x:c>
      <x:c r="T164" s="3" t="str">
        <x:v>Yes</x:v>
      </x:c>
      <x:c r="U164" s="3" t="str">
        <x:v>Yes</x:v>
      </x:c>
      <x:c r="V164" s="3" t="str">
        <x:v>Research or creative-work information appears in the UCSC directory.</x:v>
      </x:c>
      <x:c r="W164" s="3" t="str">
        <x:v>Left-sympathetic</x:v>
      </x:c>
      <x:c r="X164" s="3" t="str">
        <x:v>The interpretation explicitly presents Dickens’s social justice and inclusive politics affirmatively, in dialogue with Derrida’s Specters of Marx.</x:v>
      </x:c>
      <x:c r="Y164" s="3" t="str">
        <x:v>https://www.upress.virginia.edu/title/4252/</x:v>
      </x:c>
      <x:c r="Z164" s="3" t="str">
        <x:v>Yes</x:v>
      </x:c>
      <x:c r="AA164" s="3" t="str">
        <x:v>Professor or teaching-professor series, including emeritus status. Membership category determined from public appointment titles.</x:v>
      </x:c>
      <x:c r="AB164" s="3" t="str">
        <x:v>https://campusdirectory.ucsc.edu/cd_detail?uid=picasso</x:v>
      </x:c>
      <x:c r="AC164" s="13" t="str">
        <x:v>https://campusdirectory.ucsc.edu/cd_detail?uid=picasso</x:v>
      </x:c>
    </x:row>
    <x:row r="165" ht="82" customHeight="1">
      <x:c r="A165" s="3" t="str">
        <x:v>Sean P Keilen</x:v>
      </x:c>
      <x:c r="B165" s="3" t="str">
        <x:v>Full</x:v>
      </x:c>
      <x:c r="C165" s="3" t="str">
        <x:v>Literature</x:v>
      </x:c>
      <x:c r="D165" s="3" t="str">
        <x:v>Shakespeare, classical literature, criticism, and the formation of English literary identity in relation to Roman conquest.</x:v>
      </x:c>
      <x:c r="E165" s="12" t="str">
        <x:v>Yes</x:v>
      </x:c>
      <x:c r="F165" s="3" t="str">
        <x:v>Current professoriate</x:v>
      </x:c>
      <x:c r="G165" s="3" t="str">
        <x:v>Professor of Literature</x:v>
      </x:c>
      <x:c r="H165" s="3" t="str">
        <x:v>Literature Department</x:v>
      </x:c>
      <x:c r="I165" s="3" t="str">
        <x:v>Literature</x:v>
      </x:c>
      <x:c r="J165" s="3" t="str">
        <x:v>Vulgar Eloquence links the emergence of English literature to conquest and national cultural identity.</x:v>
      </x:c>
      <x:c r="K165" s="3" t="str">
        <x:v>Reviewed description/publication</x:v>
      </x:c>
      <x:c r="L165" s="13" t="str">
        <x:v>https://yalebooks.co.uk/book/9780300110128/vulgar-eloquence/</x:v>
      </x:c>
      <x:c r="M165" s="13" t="str">
        <x:v>https://campusdirectory.ucsc.edu/cd_detail?uid=keilen</x:v>
      </x:c>
      <x:c r="N165" s="13" t="str">
        <x:v>https://humanities.ucsc.edu/people/</x:v>
      </x:c>
      <x:c r="O165" s="13" t="str">
        <x:v>https://campusdirectory.ucsc.edu/cd_detail?uid=keilen</x:v>
      </x:c>
      <x:c r="P165" s="3" t="str">
        <x:v>Supplementary publication or research account</x:v>
      </x:c>
      <x:c r="Q165" s="3" t="str"/>
      <x:c r="R165" s="3" t="str">
        <x:v>keilen</x:v>
      </x:c>
      <x:c r="S165" s="3" t="str">
        <x:v>2026-10-20</x:v>
      </x:c>
      <x:c r="T165" s="3" t="str">
        <x:v>Yes</x:v>
      </x:c>
      <x:c r="U165" s="3" t="str">
        <x:v>Yes</x:v>
      </x:c>
      <x:c r="V165" s="3" t="str">
        <x:v>Research or creative-work information appears in the UCSC directory.</x:v>
      </x:c>
      <x:c r="W165" s="3" t="str">
        <x:v>Not established</x:v>
      </x:c>
      <x:c r="X165" s="3" t="str">
        <x:v>Vulgar Eloquence: The book explains how poets’ reimagining of Roman conquest helped create English literature. Its argument concerns the historical formation of literary identity; the description does not establish advocacy of either nationalism or a contemporary left critique.</x:v>
      </x:c>
      <x:c r="Y165" s="3" t="str">
        <x:v>https://yalebooks.yale.edu/book/9780300110128/vulgar-eloquence/</x:v>
      </x:c>
      <x:c r="Z165" s="3" t="str">
        <x:v>Yes</x:v>
      </x:c>
      <x:c r="AA165" s="3" t="str">
        <x:v>Professor or teaching-professor series, including emeritus status. Membership category determined from public appointment titles.</x:v>
      </x:c>
      <x:c r="AB165" s="3" t="str">
        <x:v>https://campusdirectory.ucsc.edu/cd_detail?uid=keilen</x:v>
      </x:c>
      <x:c r="AC165" s="13" t="str">
        <x:v>https://campusdirectory.ucsc.edu/cd_detail?uid=keilen</x:v>
      </x:c>
    </x:row>
    <x:row r="166" ht="82" customHeight="1">
      <x:c r="A166" s="3" t="str">
        <x:v>Sharon A Kinoshita</x:v>
      </x:c>
      <x:c r="B166" s="3" t="str">
        <x:v>Full</x:v>
      </x:c>
      <x:c r="C166" s="3" t="str">
        <x:v>Literature</x:v>
      </x:c>
      <x:c r="D166" s="3" t="str">
        <x:v>Medieval French and Mediterranean literature, intercultural relations, Marco Polo, and postcolonial theory.</x:v>
      </x:c>
      <x:c r="E166" s="12" t="str">
        <x:v>Yes</x:v>
      </x:c>
      <x:c r="F166" s="3" t="str">
        <x:v>Emeritus</x:v>
      </x:c>
      <x:c r="G166" s="3" t="str">
        <x:v>Distinguished Professor of LiteratureFellow, Medieval Academy of AmericaCo-director, The Mediterranean Seminar</x:v>
      </x:c>
      <x:c r="H166" s="3" t="str">
        <x:v>Literature Department</x:v>
      </x:c>
      <x:c r="I166" s="3" t="str"/>
      <x:c r="J166" s="3" t="str">
        <x:v>Postcolonial theory is an explicit research interest.</x:v>
      </x:c>
      <x:c r="K166" s="3" t="str">
        <x:v>Reviewed description/publication</x:v>
      </x:c>
      <x:c r="L166" s="13" t="str">
        <x:v>https://campusdirectory.ucsc.edu/cd_detail?uid=sakinosh</x:v>
      </x:c>
      <x:c r="M166" s="13" t="str">
        <x:v>https://campusdirectory.ucsc.edu/cd_detail?uid=sakinosh</x:v>
      </x:c>
      <x:c r="N166" s="13" t="str">
        <x:v>https://humanities.ucsc.edu/people/</x:v>
      </x:c>
      <x:c r="O166" s="13" t="str">
        <x:v>https://literature.ucsc.edu/people/literature-department-emeriti/</x:v>
      </x:c>
      <x:c r="P166" s="3" t="str">
        <x:v>Research Interests; Summary of Expertise; Biography, Education and Training; Selected Publications</x:v>
      </x:c>
      <x:c r="Q166" s="3" t="str">
        <x:v>Department emeriti roster overrides the division’s Senate listing; directory title still omits emeritus. Roster-listed emeritus; inclusion does not imply current teaching or employment.</x:v>
      </x:c>
      <x:c r="R166" s="3" t="str">
        <x:v>sakinosh</x:v>
      </x:c>
      <x:c r="S166" s="3" t="str">
        <x:v>2026-10-20</x:v>
      </x:c>
      <x:c r="T166" s="3" t="str">
        <x:v>Yes</x:v>
      </x:c>
      <x:c r="U166" s="3" t="str">
        <x:v>Yes</x:v>
      </x:c>
      <x:c r="V166" s="3" t="str">
        <x:v>Research or creative-work information appears in the UCSC directory.</x:v>
      </x:c>
      <x:c r="W166" s="3" t="str">
        <x:v>Left-sympathetic</x:v>
      </x:c>
      <x:c r="X166" s="3" t="str">
        <x:v>Medieval Boundaries; Marco Polo Meets Postcolonial Theory: The research explicitly adopts postcolonial theory and reworks bounded national and civilizational accounts through cross-cultural negotiation. This is an adopted critical framework, rather than medieval travel as a topic alone.</x:v>
      </x:c>
      <x:c r="Y166" s="3" t="str">
        <x:v>https://www.pennpress.org/9780812202489/medieval-boundaries/</x:v>
      </x:c>
      <x:c r="Z166" s="3" t="str">
        <x:v>Yes</x:v>
      </x:c>
      <x:c r="AA166" s="3" t="str">
        <x:v>Professor or teaching-professor series, including emeritus status. Membership category determined from public appointment titles.</x:v>
      </x:c>
      <x:c r="AB166" s="3" t="str">
        <x:v>https://literature.ucsc.edu/people/literature-department-emeriti/</x:v>
      </x:c>
      <x:c r="AC166" s="13" t="str">
        <x:v>https://campusdirectory.ucsc.edu/cd_detail?uid=sakinosh</x:v>
      </x:c>
    </x:row>
    <x:row r="167" ht="82" customHeight="1">
      <x:c r="A167" s="3" t="str">
        <x:v>Norma Klahn</x:v>
      </x:c>
      <x:c r="B167" s="3" t="str">
        <x:v>Full</x:v>
      </x:c>
      <x:c r="C167" s="3" t="str">
        <x:v>Literature</x:v>
      </x:c>
      <x:c r="D167" s="3" t="str">
        <x:v>Latin American and Chicana/o literature, border cultures, feminist and ethnic theory, and poetics and politics.</x:v>
      </x:c>
      <x:c r="E167" s="12" t="str">
        <x:v>Yes</x:v>
      </x:c>
      <x:c r="F167" s="3" t="str">
        <x:v>Emeritus</x:v>
      </x:c>
      <x:c r="G167" s="3" t="str">
        <x:v>Professor Emerita</x:v>
      </x:c>
      <x:c r="H167" s="3" t="str">
        <x:v>Literature Department</x:v>
      </x:c>
      <x:c r="I167" s="3" t="str"/>
      <x:c r="J167" s="3" t="str">
        <x:v>Poetics and politics and feminist theory are explicit research interests.</x:v>
      </x:c>
      <x:c r="K167" s="3" t="str">
        <x:v>Reviewed description/publication</x:v>
      </x:c>
      <x:c r="L167" s="13" t="str">
        <x:v>https://campusdirectory.ucsc.edu/cd_detail?uid=nklahn</x:v>
      </x:c>
      <x:c r="M167" s="13" t="str">
        <x:v>https://campusdirectory.ucsc.edu/cd_detail?uid=nklahn</x:v>
      </x:c>
      <x:c r="N167" s="13" t="str">
        <x:v>https://humanities.ucsc.edu/people/</x:v>
      </x:c>
      <x:c r="O167" s="13" t="str">
        <x:v>https://campusdirectory.ucsc.edu/cd_detail?uid=nklahn</x:v>
      </x:c>
      <x:c r="P167" s="3" t="str">
        <x:v>Research Interests</x:v>
      </x:c>
      <x:c r="Q167" s="3" t="str">
        <x:v>Roster-listed emeritus; inclusion does not imply current teaching or employment.</x:v>
      </x:c>
      <x:c r="R167" s="3" t="str">
        <x:v>nklahn</x:v>
      </x:c>
      <x:c r="S167" s="3" t="str">
        <x:v>2026-10-20</x:v>
      </x:c>
      <x:c r="T167" s="3" t="str">
        <x:v>Yes</x:v>
      </x:c>
      <x:c r="U167" s="3" t="str">
        <x:v>Yes</x:v>
      </x:c>
      <x:c r="V167" s="3" t="str">
        <x:v>Research or creative-work information appears in the UCSC directory.</x:v>
      </x:c>
      <x:c r="W167" s="3" t="str">
        <x:v>Left-sympathetic</x:v>
      </x:c>
      <x:c r="X167" s="3" t="str">
        <x:v>The research explicitly employs feminist, border, ethnic, and transnational critical theories.</x:v>
      </x:c>
      <x:c r="Y167" s="3" t="str">
        <x:v>https://campusdirectory.ucsc.edu/cd_detail?uid=nklahn</x:v>
      </x:c>
      <x:c r="Z167" s="3" t="str">
        <x:v>Yes</x:v>
      </x:c>
      <x:c r="AA167" s="3" t="str">
        <x:v>Professor or teaching-professor series, including emeritus status. Membership category determined from public appointment titles.</x:v>
      </x:c>
      <x:c r="AB167" s="3" t="str">
        <x:v>https://campusdirectory.ucsc.edu/cd_detail?uid=nklahn</x:v>
      </x:c>
      <x:c r="AC167" s="13" t="str">
        <x:v>https://campusdirectory.ucsc.edu/cd_detail?uid=nklahn</x:v>
      </x:c>
    </x:row>
    <x:row r="168" ht="82" customHeight="1">
      <x:c r="A168" s="3" t="str">
        <x:v>Kimberly J Lau</x:v>
      </x:c>
      <x:c r="B168" s="3" t="str">
        <x:v>Full</x:v>
      </x:c>
      <x:c r="C168" s="3" t="str">
        <x:v>Literature</x:v>
      </x:c>
      <x:c r="D168" s="3" t="str">
        <x:v>Fairy tales, feminist and gender theory, critical race theory, monsters, and popular culture.</x:v>
      </x:c>
      <x:c r="E168" s="12" t="str">
        <x:v>Yes</x:v>
      </x:c>
      <x:c r="F168" s="3" t="str">
        <x:v>Current professoriate</x:v>
      </x:c>
      <x:c r="G168" s="3" t="str">
        <x:v>Professor, LiteratureProvost, College Nine and John R. Lewis College</x:v>
      </x:c>
      <x:c r="H168" s="3" t="str">
        <x:v>Literature Department</x:v>
      </x:c>
      <x:c r="I168" s="3" t="str">
        <x:v>Literature</x:v>
      </x:c>
      <x:c r="J168" s="3" t="str">
        <x:v>Explicit feminist, gender, and critical race theory.</x:v>
      </x:c>
      <x:c r="K168" s="3" t="str">
        <x:v>Reviewed description/publication</x:v>
      </x:c>
      <x:c r="L168" s="13" t="str">
        <x:v>https://campusdirectory.ucsc.edu/cd_detail?uid=lau</x:v>
      </x:c>
      <x:c r="M168" s="13" t="str">
        <x:v>https://campusdirectory.ucsc.edu/cd_detail?uid=lau</x:v>
      </x:c>
      <x:c r="N168" s="13" t="str">
        <x:v>https://humanities.ucsc.edu/people/</x:v>
      </x:c>
      <x:c r="O168" s="13" t="str">
        <x:v>https://campusdirectory.ucsc.edu/cd_detail?uid=lau</x:v>
      </x:c>
      <x:c r="P168" s="3" t="str">
        <x:v>Research Interests; Areas of Expertise; Selected Publications</x:v>
      </x:c>
      <x:c r="Q168" s="3" t="str"/>
      <x:c r="R168" s="3" t="str">
        <x:v>lau</x:v>
      </x:c>
      <x:c r="S168" s="3" t="str">
        <x:v>2026-10-20</x:v>
      </x:c>
      <x:c r="T168" s="3" t="str">
        <x:v>Yes</x:v>
      </x:c>
      <x:c r="U168" s="3" t="str">
        <x:v>Yes</x:v>
      </x:c>
      <x:c r="V168" s="3" t="str">
        <x:v>Research or creative-work information appears in the UCSC directory.</x:v>
      </x:c>
      <x:c r="W168" s="3" t="str">
        <x:v>Left-sympathetic</x:v>
      </x:c>
      <x:c r="X168" s="3" t="str">
        <x:v>The research explicitly applies feminist and critical race theory to fairy tales, popular culture, and colonial representation.</x:v>
      </x:c>
      <x:c r="Y168" s="3" t="str">
        <x:v>https://campusdirectory.ucsc.edu/cd_detail?uid=lau</x:v>
      </x:c>
      <x:c r="Z168" s="3" t="str">
        <x:v>Yes</x:v>
      </x:c>
      <x:c r="AA168" s="3" t="str">
        <x:v>Professor or teaching-professor series, including emeritus status. Membership category determined from public appointment titles.</x:v>
      </x:c>
      <x:c r="AB168" s="3" t="str">
        <x:v>https://campusdirectory.ucsc.edu/cd_detail?uid=lau</x:v>
      </x:c>
      <x:c r="AC168" s="13" t="str">
        <x:v>https://campusdirectory.ucsc.edu/cd_detail?uid=lau</x:v>
      </x:c>
    </x:row>
    <x:row r="169" ht="82" customHeight="1">
      <x:c r="A169" s="3" t="str">
        <x:v>Rodrigo Lazo</x:v>
      </x:c>
      <x:c r="B169" s="3" t="str">
        <x:v>Full</x:v>
      </x:c>
      <x:c r="C169" s="3" t="str">
        <x:v>Literature</x:v>
      </x:c>
      <x:c r="D169" s="3" t="str">
        <x:v>Trans-American print culture, migration, Latino literature, torture narratives, and political transformation.</x:v>
      </x:c>
      <x:c r="E169" s="12" t="str">
        <x:v>Yes</x:v>
      </x:c>
      <x:c r="F169" s="3" t="str">
        <x:v>Current professoriate</x:v>
      </x:c>
      <x:c r="G169" s="3" t="str">
        <x:v>Associate Dean of HumanitiesProfessor</x:v>
      </x:c>
      <x:c r="H169" s="3" t="str">
        <x:v>Literature Department</x:v>
      </x:c>
      <x:c r="I169" s="3" t="str">
        <x:v>Literature</x:v>
      </x:c>
      <x:c r="J169" s="3" t="str">
        <x:v>Explicit political transformation, torture, and despotism.</x:v>
      </x:c>
      <x:c r="K169" s="3" t="str">
        <x:v>Reviewed description/publication</x:v>
      </x:c>
      <x:c r="L169" s="13" t="str">
        <x:v>https://campusdirectory.ucsc.edu/cd_detail?uid=rolazo</x:v>
      </x:c>
      <x:c r="M169" s="13" t="str">
        <x:v>https://campusdirectory.ucsc.edu/cd_detail?uid=rolazo</x:v>
      </x:c>
      <x:c r="N169" s="13" t="str">
        <x:v>https://humanities.ucsc.edu/people/</x:v>
      </x:c>
      <x:c r="O169" s="13" t="str">
        <x:v>https://campusdirectory.ucsc.edu/cd_detail?uid=rolazo</x:v>
      </x:c>
      <x:c r="P169" s="3" t="str">
        <x:v>Research Interests; Summary of Expertise; Areas of Expertise; Biography, Education and Training; Selected Publications</x:v>
      </x:c>
      <x:c r="Q169" s="3" t="str"/>
      <x:c r="R169" s="3" t="str">
        <x:v>rolazo</x:v>
      </x:c>
      <x:c r="S169" s="3" t="str">
        <x:v>2026-10-20</x:v>
      </x:c>
      <x:c r="T169" s="3" t="str">
        <x:v>Yes</x:v>
      </x:c>
      <x:c r="U169" s="3" t="str">
        <x:v>Yes</x:v>
      </x:c>
      <x:c r="V169" s="3" t="str">
        <x:v>Research or creative-work information appears in the UCSC directory.</x:v>
      </x:c>
      <x:c r="W169" s="3" t="str">
        <x:v>Left-sympathetic</x:v>
      </x:c>
      <x:c r="X169" s="3" t="str">
        <x:v>Letters from Filadelfia: The book recovers Spanish-language migrant writing and anticolonial independence voices to broaden the national literary account of what it means to be American. Coded as an interpretive inclusive, anticolonial reframing.</x:v>
      </x:c>
      <x:c r="Y169" s="3" t="str">
        <x:v>https://www.upress.virginia.edu/title/5222/</x:v>
      </x:c>
      <x:c r="Z169" s="3" t="str">
        <x:v>Yes</x:v>
      </x:c>
      <x:c r="AA169" s="3" t="str">
        <x:v>Professor or teaching-professor series, including emeritus status. Membership category determined from public appointment titles.</x:v>
      </x:c>
      <x:c r="AB169" s="3" t="str">
        <x:v>https://campusdirectory.ucsc.edu/cd_detail?uid=rolazo</x:v>
      </x:c>
      <x:c r="AC169" s="13" t="str">
        <x:v>https://campusdirectory.ucsc.edu/cd_detail?uid=rolazo</x:v>
      </x:c>
    </x:row>
    <x:row r="170" ht="82" customHeight="1">
      <x:c r="A170" s="3" t="str">
        <x:v>H M Leicester</x:v>
      </x:c>
      <x:c r="B170" s="3" t="str">
        <x:v>Full</x:v>
      </x:c>
      <x:c r="C170" s="3" t="str">
        <x:v>Literature</x:v>
      </x:c>
      <x:c r="D170" s="3" t="str">
        <x:v>Psychoanalysis, poststructuralism, gender theory, cultural change, opera, film, and popular music.</x:v>
      </x:c>
      <x:c r="E170" s="12" t="str">
        <x:v>Yes</x:v>
      </x:c>
      <x:c r="F170" s="3" t="str">
        <x:v>Emeritus</x:v>
      </x:c>
      <x:c r="G170" s="3" t="str">
        <x:v>Professor Emeritus</x:v>
      </x:c>
      <x:c r="H170" s="3" t="str">
        <x:v>Literature Department</x:v>
      </x:c>
      <x:c r="I170" s="3" t="str"/>
      <x:c r="J170" s="3" t="str">
        <x:v>Gender theory is explicitly listed.</x:v>
      </x:c>
      <x:c r="K170" s="3" t="str">
        <x:v>Reviewed description/publication</x:v>
      </x:c>
      <x:c r="L170" s="13" t="str">
        <x:v>https://campusdirectory.ucsc.edu/cd_detail?uid=hml</x:v>
      </x:c>
      <x:c r="M170" s="13" t="str">
        <x:v>https://campusdirectory.ucsc.edu/cd_detail?uid=hml</x:v>
      </x:c>
      <x:c r="N170" s="13" t="str">
        <x:v>https://humanities.ucsc.edu/people/</x:v>
      </x:c>
      <x:c r="O170" s="13" t="str">
        <x:v>https://campusdirectory.ucsc.edu/cd_detail?uid=hml</x:v>
      </x:c>
      <x:c r="P170" s="3" t="str">
        <x:v>Research Interests</x:v>
      </x:c>
      <x:c r="Q170" s="3" t="str">
        <x:v>Roster-listed emeritus; inclusion does not imply current teaching or employment.</x:v>
      </x:c>
      <x:c r="R170" s="3" t="str">
        <x:v>hml</x:v>
      </x:c>
      <x:c r="S170" s="3" t="str">
        <x:v>2026-10-20</x:v>
      </x:c>
      <x:c r="T170" s="3" t="str">
        <x:v>Yes</x:v>
      </x:c>
      <x:c r="U170" s="3" t="str">
        <x:v>Yes</x:v>
      </x:c>
      <x:c r="V170" s="3" t="str">
        <x:v>Research or creative-work information appears in the UCSC directory.</x:v>
      </x:c>
      <x:c r="W170" s="3" t="str">
        <x:v>Left-sympathetic</x:v>
      </x:c>
      <x:c r="X170" s="3" t="str">
        <x:v>Of a Fire in the Dark: Public and Private Feminism in the Wife of Bath’s Tale: The chapter evaluates two feminist responses to male institutions and favors the more humane, individual form while recognizing the public polemical response. Coded as an interpretive feminist reading; criticism of one form of feminism is not treated as right-wing.</x:v>
      </x:c>
      <x:c r="Y170" s="3" t="str">
        <x:v>https://doi.org/10.1093/oso/9780195175738.003.0005</x:v>
      </x:c>
      <x:c r="Z170" s="3" t="str">
        <x:v>Yes</x:v>
      </x:c>
      <x:c r="AA170" s="3" t="str">
        <x:v>Professor or teaching-professor series, including emeritus status. Membership category determined from public appointment titles.</x:v>
      </x:c>
      <x:c r="AB170" s="3" t="str">
        <x:v>https://campusdirectory.ucsc.edu/cd_detail?uid=hml</x:v>
      </x:c>
      <x:c r="AC170" s="13" t="str">
        <x:v>https://campusdirectory.ucsc.edu/cd_detail?uid=hml</x:v>
      </x:c>
    </x:row>
    <x:row r="171" ht="82" customHeight="1">
      <x:c r="A171" s="3" t="str">
        <x:v>Nathaniel E Mackey</x:v>
      </x:c>
      <x:c r="B171" s="3" t="str">
        <x:v>Full</x:v>
      </x:c>
      <x:c r="C171" s="3" t="str">
        <x:v>Literature</x:v>
      </x:c>
      <x:c r="D171" s="3" t="str">
        <x:v>Experimental poetry, Black literature and music, cultural diversity, racial othering, and social inequality.</x:v>
      </x:c>
      <x:c r="E171" s="12" t="str">
        <x:v>Yes</x:v>
      </x:c>
      <x:c r="F171" s="3" t="str">
        <x:v>Emeritus</x:v>
      </x:c>
      <x:c r="G171" s="3" t="str">
        <x:v>Professor Emeritus</x:v>
      </x:c>
      <x:c r="H171" s="3" t="str">
        <x:v>Literature Department</x:v>
      </x:c>
      <x:c r="I171" s="3" t="str"/>
      <x:c r="J171" s="3" t="str">
        <x:v>Other: From Noun to Verb analyzes how racial and cultural otherness is socially imposed and maintained.</x:v>
      </x:c>
      <x:c r="K171" s="3" t="str">
        <x:v>Reviewed description/publication</x:v>
      </x:c>
      <x:c r="L171" s="13" t="str">
        <x:v>https://bcrw.barnard.edu/wp-content/uploads/2015/10/Mackey_Other.pdf</x:v>
      </x:c>
      <x:c r="M171" s="13" t="str">
        <x:v>https://campusdirectory.ucsc.edu/cd_detail?uid=mackey</x:v>
      </x:c>
      <x:c r="N171" s="13" t="str">
        <x:v>https://humanities.ucsc.edu/people/</x:v>
      </x:c>
      <x:c r="O171" s="13" t="str">
        <x:v>https://campusdirectory.ucsc.edu/cd_detail?uid=mackey</x:v>
      </x:c>
      <x:c r="P171" s="3" t="str">
        <x:v>Supplementary publication or research account</x:v>
      </x:c>
      <x:c r="Q171" s="3" t="str">
        <x:v>Roster-listed emeritus; inclusion does not imply current teaching or employment.</x:v>
      </x:c>
      <x:c r="R171" s="3" t="str">
        <x:v>mackey</x:v>
      </x:c>
      <x:c r="S171" s="3" t="str">
        <x:v>2026-10-20</x:v>
      </x:c>
      <x:c r="T171" s="3" t="str">
        <x:v>Yes</x:v>
      </x:c>
      <x:c r="U171" s="3" t="str">
        <x:v>Yes</x:v>
      </x:c>
      <x:c r="V171" s="3" t="str">
        <x:v>Research or creative-work information appears in the UCSC directory.</x:v>
      </x:c>
      <x:c r="W171" s="3" t="str">
        <x:v>Left-sympathetic</x:v>
      </x:c>
      <x:c r="X171" s="3" t="str">
        <x:v>Other: From Noun to Verb explicitly seeks to redress inequities and critiques racial othering as a socially instituted practice.</x:v>
      </x:c>
      <x:c r="Y171" s="3" t="str">
        <x:v>https://bcrw.barnard.edu/wp-content/uploads/2015/10/Mackey_Other.pdf</x:v>
      </x:c>
      <x:c r="Z171" s="3" t="str">
        <x:v>Yes</x:v>
      </x:c>
      <x:c r="AA171" s="3" t="str">
        <x:v>Professor or teaching-professor series, including emeritus status. Membership category determined from public appointment titles.</x:v>
      </x:c>
      <x:c r="AB171" s="3" t="str">
        <x:v>https://campusdirectory.ucsc.edu/cd_detail?uid=mackey</x:v>
      </x:c>
      <x:c r="AC171" s="13" t="str">
        <x:v>https://campusdirectory.ucsc.edu/cd_detail?uid=mackey</x:v>
      </x:c>
    </x:row>
    <x:row r="172" ht="150" customHeight="1">
      <x:c r="A172" s="3" t="str">
        <x:v>Pascale Mackey</x:v>
      </x:c>
      <x:c r="B172" s="3" t="str">
        <x:v>Full</x:v>
      </x:c>
      <x:c r="C172" s="3" t="str">
        <x:v>Literature</x:v>
      </x:c>
      <x:c r="D172" s="3" t="str">
        <x:v>French literature, sociolinguistics, political history, Céline, and Genet.</x:v>
      </x:c>
      <x:c r="E172" s="12" t="str">
        <x:v>Yes</x:v>
      </x:c>
      <x:c r="F172" s="3" t="str">
        <x:v>Emeritus</x:v>
      </x:c>
      <x:c r="G172" s="3" t="str">
        <x:v>Professor Emerita</x:v>
      </x:c>
      <x:c r="H172" s="3" t="str">
        <x:v>Literature Department</x:v>
      </x:c>
      <x:c r="I172" s="3" t="str"/>
      <x:c r="J172" s="3" t="str">
        <x:v>Political history is an explicit research interest.</x:v>
      </x:c>
      <x:c r="K172" s="3" t="str">
        <x:v>Reviewed description/publication</x:v>
      </x:c>
      <x:c r="L172" s="13" t="str">
        <x:v>https://campusdirectory.ucsc.edu/cd_detail?uid=pascale</x:v>
      </x:c>
      <x:c r="M172" s="13" t="str">
        <x:v>https://campusdirectory.ucsc.edu/cd_detail?uid=pascale</x:v>
      </x:c>
      <x:c r="N172" s="13" t="str">
        <x:v>https://humanities.ucsc.edu/people/</x:v>
      </x:c>
      <x:c r="O172" s="13" t="str">
        <x:v>https://campusdirectory.ucsc.edu/cd_detail?uid=pascale</x:v>
      </x:c>
      <x:c r="P172" s="3" t="str">
        <x:v>Research Interests</x:v>
      </x:c>
      <x:c r="Q172" s="3" t="str">
        <x:v>Roster-listed emeritus; inclusion does not imply current teaching or employment.</x:v>
      </x:c>
      <x:c r="R172" s="3" t="str">
        <x:v>pascale</x:v>
      </x:c>
      <x:c r="S172" s="3" t="str">
        <x:v>2026-10-21</x:v>
      </x:c>
      <x:c r="T172" s="3" t="str">
        <x:v>Yes</x:v>
      </x:c>
      <x:c r="U172" s="3" t="str">
        <x:v>Yes</x:v>
      </x:c>
      <x:c r="V172" s="3" t="str">
        <x:v>Research or creative-work information appears in the UCSC directory.</x:v>
      </x:c>
      <x:c r="W172" s="3" t="str">
        <x:v>Left-sympathetic</x:v>
      </x:c>
      <x:c r="X172" s="3" t="str">
        <x:v>Queens and Revolutionaries; Political Stylistics, published as Pascale Gaitet: The books explicitly use feminist and gender theory and analyze language through social power relations. The prior search missed publications under Pascale Gaitet. The classification concerns the adopted critical frameworks, not an assumption that studying Genet entails agreement with all of Genet’s politics.</x:v>
      </x:c>
      <x:c r="Y172" s="3" t="str">
        <x:v>https://udpress.udel.edu/book-title/queens-and-revolutionaries-new-readings-of-jean-genet/ ; https://www.routledge.com/Political-Stylistics-Popular-Language-as-Literary-Artifact/Gaitet/p/book/9781032748863 ; https://bpb-us-w2.wpmucdn.com/wordpress.ucsc.edu/dist/e/242/files/2025/08/2008-10catalog.pdf</x:v>
      </x:c>
      <x:c r="Z172" s="3" t="str">
        <x:v>Yes</x:v>
      </x:c>
      <x:c r="AA172" s="3" t="str">
        <x:v>Professor or teaching-professor series, including emeritus status. Membership category determined from public appointment titles.</x:v>
      </x:c>
      <x:c r="AB172" s="3" t="str">
        <x:v>https://campusdirectory.ucsc.edu/cd_detail?uid=pascale</x:v>
      </x:c>
      <x:c r="AC172" s="13" t="str">
        <x:v>https://campusdirectory.ucsc.edu/cd_detail?uid=pascale</x:v>
      </x:c>
    </x:row>
    <x:row r="173" ht="82" customHeight="1">
      <x:c r="A173" s="3" t="str">
        <x:v>Loisa C Nygaard</x:v>
      </x:c>
      <x:c r="B173" s="3" t="str">
        <x:v>Full</x:v>
      </x:c>
      <x:c r="C173" s="3" t="str">
        <x:v>Literature</x:v>
      </x:c>
      <x:c r="D173" s="3" t="str">
        <x:v>German literature, Goethe, Romanticism, landscapes, land, and labor.</x:v>
      </x:c>
      <x:c r="E173" s="12" t="str">
        <x:v>Yes</x:v>
      </x:c>
      <x:c r="F173" s="3" t="str">
        <x:v>Emeritus</x:v>
      </x:c>
      <x:c r="G173" s="3" t="str">
        <x:v>Professor Emerita</x:v>
      </x:c>
      <x:c r="H173" s="3" t="str">
        <x:v>Literature Department</x:v>
      </x:c>
      <x:c r="I173" s="3" t="str"/>
      <x:c r="J173" s="3" t="str">
        <x:v>The politics of landscape is an explicit research interest.</x:v>
      </x:c>
      <x:c r="K173" s="3" t="str">
        <x:v>Reviewed description/publication</x:v>
      </x:c>
      <x:c r="L173" s="13" t="str">
        <x:v>https://campusdirectory.ucsc.edu/cd_detail?uid=nygaard</x:v>
      </x:c>
      <x:c r="M173" s="13" t="str">
        <x:v>https://campusdirectory.ucsc.edu/cd_detail?uid=nygaard</x:v>
      </x:c>
      <x:c r="N173" s="13" t="str">
        <x:v>https://humanities.ucsc.edu/people/</x:v>
      </x:c>
      <x:c r="O173" s="13" t="str">
        <x:v>https://campusdirectory.ucsc.edu/cd_detail?uid=nygaard</x:v>
      </x:c>
      <x:c r="P173" s="3" t="str">
        <x:v>Research Interests</x:v>
      </x:c>
      <x:c r="Q173" s="3" t="str">
        <x:v>Roster-listed emeritus; inclusion does not imply current teaching or employment.</x:v>
      </x:c>
      <x:c r="R173" s="3" t="str">
        <x:v>nygaard</x:v>
      </x:c>
      <x:c r="S173" s="3" t="str">
        <x:v>2026-10-20</x:v>
      </x:c>
      <x:c r="T173" s="3" t="str">
        <x:v>Yes</x:v>
      </x:c>
      <x:c r="U173" s="3" t="str">
        <x:v>Yes</x:v>
      </x:c>
      <x:c r="V173" s="3" t="str">
        <x:v>Research or creative-work information appears in the UCSC directory.</x:v>
      </x:c>
      <x:c r="W173" s="3" t="str">
        <x:v>Not established</x:v>
      </x:c>
      <x:c r="X173" s="3" t="str">
        <x:v>German literature, landscape, labor, and xenophobia: The profile identifies political topics but does not state a directional thesis. Searches did not yield an attributable publication argument; students’ dissertations and acknowledgments were not counted as the faculty member’s own arguments.</x:v>
      </x:c>
      <x:c r="Y173" s="3" t="str">
        <x:v>https://campusdirectory.ucsc.edu/cd_detail?uid=nygaard</x:v>
      </x:c>
      <x:c r="Z173" s="3" t="str">
        <x:v>Yes</x:v>
      </x:c>
      <x:c r="AA173" s="3" t="str">
        <x:v>Professor or teaching-professor series, including emeritus status. Membership category determined from public appointment titles.</x:v>
      </x:c>
      <x:c r="AB173" s="3" t="str">
        <x:v>https://campusdirectory.ucsc.edu/cd_detail?uid=nygaard</x:v>
      </x:c>
      <x:c r="AC173" s="13" t="str">
        <x:v>https://campusdirectory.ucsc.edu/cd_detail?uid=nygaard</x:v>
      </x:c>
    </x:row>
    <x:row r="174" ht="150" customHeight="1">
      <x:c r="A174" s="3" t="str">
        <x:v>Micah E Perks</x:v>
      </x:c>
      <x:c r="B174" s="3" t="str">
        <x:v>Full</x:v>
      </x:c>
      <x:c r="C174" s="3" t="str">
        <x:v>Literature</x:v>
      </x:c>
      <x:c r="D174" s="3" t="str">
        <x:v>Fiction, autobiography, historical writing, gender, utopian communities, and wilderness narratives.</x:v>
      </x:c>
      <x:c r="E174" s="12" t="str">
        <x:v>Yes</x:v>
      </x:c>
      <x:c r="F174" s="3" t="str">
        <x:v>Current professoriate</x:v>
      </x:c>
      <x:c r="G174" s="3" t="str">
        <x:v>ProfessorAssociate Dean of Faculty Affairs, Humanities</x:v>
      </x:c>
      <x:c r="H174" s="3" t="str">
        <x:v>Literature Department</x:v>
      </x:c>
      <x:c r="I174" s="3" t="str">
        <x:v>Literature</x:v>
      </x:c>
      <x:c r="J174" s="3" t="str">
        <x:v>Gender and alternative social communities are explicit topics.</x:v>
      </x:c>
      <x:c r="K174" s="3" t="str">
        <x:v>Reviewed description/publication</x:v>
      </x:c>
      <x:c r="L174" s="13" t="str">
        <x:v>https://campusdirectory.ucsc.edu/cd_detail?uid=meperks</x:v>
      </x:c>
      <x:c r="M174" s="13" t="str">
        <x:v>https://campusdirectory.ucsc.edu/cd_detail?uid=meperks</x:v>
      </x:c>
      <x:c r="N174" s="13" t="str">
        <x:v>https://humanities.ucsc.edu/people/</x:v>
      </x:c>
      <x:c r="O174" s="13" t="str">
        <x:v>https://campusdirectory.ucsc.edu/cd_detail?uid=meperks</x:v>
      </x:c>
      <x:c r="P174" s="3" t="str">
        <x:v>Research Interests; Summary of Expertise</x:v>
      </x:c>
      <x:c r="Q174" s="3" t="str"/>
      <x:c r="R174" s="3" t="str">
        <x:v>meperks</x:v>
      </x:c>
      <x:c r="S174" s="3" t="str">
        <x:v>2026-10-21</x:v>
      </x:c>
      <x:c r="T174" s="3" t="str">
        <x:v>Yes</x:v>
      </x:c>
      <x:c r="U174" s="3" t="str">
        <x:v>Yes</x:v>
      </x:c>
      <x:c r="V174" s="3" t="str">
        <x:v>Research or creative-work information appears in the UCSC directory.</x:v>
      </x:c>
      <x:c r="W174" s="3" t="str">
        <x:v>Left-sympathetic</x:v>
      </x:c>
      <x:c r="X174" s="3" t="str">
        <x:v>Complicated Labor: Perks explicitly describes the research as connecting feminism, care work, and fundamental questions of social justice. The cluster’s own description supplies a feminist research commitment that the earlier review of a memoir missed.</x:v>
      </x:c>
      <x:c r="Y174" s="3" t="str">
        <x:v>https://thi.ucsc.edu/wp-content/uploads/2018/01/2013-14-IHR-Annual-Report-pages.pdf ; https://thi.ucsc.edu/clusters/complicated-labor/</x:v>
      </x:c>
      <x:c r="Z174" s="3" t="str">
        <x:v>Yes</x:v>
      </x:c>
      <x:c r="AA174" s="3" t="str">
        <x:v>Professor or teaching-professor series, including emeritus status. Membership category determined from public appointment titles.</x:v>
      </x:c>
      <x:c r="AB174" s="3" t="str">
        <x:v>https://campusdirectory.ucsc.edu/cd_detail?uid=meperks</x:v>
      </x:c>
      <x:c r="AC174" s="13" t="str">
        <x:v>https://campusdirectory.ucsc.edu/cd_detail?uid=meperks</x:v>
      </x:c>
    </x:row>
    <x:row r="175" ht="82" customHeight="1">
      <x:c r="A175" s="3" t="str">
        <x:v>Juan E Poblete</x:v>
      </x:c>
      <x:c r="B175" s="3" t="str">
        <x:v>Full</x:v>
      </x:c>
      <x:c r="C175" s="3" t="str">
        <x:v>Literature</x:v>
      </x:c>
      <x:c r="D175" s="3" t="str">
        <x:v>Latin American and Latino cultural production, nationalism, migration, citizenship, and unequal inclusion.</x:v>
      </x:c>
      <x:c r="E175" s="12" t="str">
        <x:v>Yes</x:v>
      </x:c>
      <x:c r="F175" s="3" t="str">
        <x:v>Current professoriate</x:v>
      </x:c>
      <x:c r="G175" s="3" t="str">
        <x:v>Professor</x:v>
      </x:c>
      <x:c r="H175" s="3" t="str">
        <x:v>Literature Department</x:v>
      </x:c>
      <x:c r="I175" s="3" t="str">
        <x:v>Literature</x:v>
      </x:c>
      <x:c r="J175" s="3" t="str">
        <x:v>Explicit citizenship, national formation, subalternity, and political participation.</x:v>
      </x:c>
      <x:c r="K175" s="3" t="str">
        <x:v>Reviewed description/publication</x:v>
      </x:c>
      <x:c r="L175" s="13" t="str">
        <x:v>https://campusdirectory.ucsc.edu/cd_detail?uid=jpoblete</x:v>
      </x:c>
      <x:c r="M175" s="13" t="str">
        <x:v>https://campusdirectory.ucsc.edu/cd_detail?uid=jpoblete</x:v>
      </x:c>
      <x:c r="N175" s="13" t="str">
        <x:v>https://humanities.ucsc.edu/people/</x:v>
      </x:c>
      <x:c r="O175" s="13" t="str">
        <x:v>https://campusdirectory.ucsc.edu/cd_detail?uid=jpoblete</x:v>
      </x:c>
      <x:c r="P175" s="3" t="str">
        <x:v>Research Interests; Summary of Expertise; Areas of Expertise; Biography, Education and Training; Selected Publications</x:v>
      </x:c>
      <x:c r="Q175" s="3" t="str"/>
      <x:c r="R175" s="3" t="str">
        <x:v>jpoblete</x:v>
      </x:c>
      <x:c r="S175" s="3" t="str">
        <x:v>2026-10-20</x:v>
      </x:c>
      <x:c r="T175" s="3" t="str">
        <x:v>Yes</x:v>
      </x:c>
      <x:c r="U175" s="3" t="str">
        <x:v>Yes</x:v>
      </x:c>
      <x:c r="V175" s="3" t="str">
        <x:v>Research or creative-work information appears in the UCSC directory.</x:v>
      </x:c>
      <x:c r="W175" s="3" t="str">
        <x:v>Left-sympathetic</x:v>
      </x:c>
      <x:c r="X175" s="3" t="str">
        <x:v>The research critiques unequal access to rights and citizenship under subalternity and neoliberal globalization.</x:v>
      </x:c>
      <x:c r="Y175" s="3" t="str">
        <x:v>https://campusdirectory.ucsc.edu/cd_detail?uid=jpoblete</x:v>
      </x:c>
      <x:c r="Z175" s="3" t="str">
        <x:v>Yes</x:v>
      </x:c>
      <x:c r="AA175" s="3" t="str">
        <x:v>Professor or teaching-professor series, including emeritus status. Membership category determined from public appointment titles.</x:v>
      </x:c>
      <x:c r="AB175" s="3" t="str">
        <x:v>https://campusdirectory.ucsc.edu/cd_detail?uid=jpoblete</x:v>
      </x:c>
      <x:c r="AC175" s="13" t="str">
        <x:v>https://campusdirectory.ucsc.edu/cd_detail?uid=jpoblete</x:v>
      </x:c>
    </x:row>
    <x:row r="176" ht="82" customHeight="1">
      <x:c r="A176" s="3" t="str">
        <x:v>G.S. Sahota</x:v>
      </x:c>
      <x:c r="B176" s="3" t="str">
        <x:v>Associate</x:v>
      </x:c>
      <x:c r="C176" s="3" t="str">
        <x:v>Literature</x:v>
      </x:c>
      <x:c r="D176" s="3" t="str">
        <x:v>South Asian and world literature, colonial and postcolonial studies, critical theory, and modernity.</x:v>
      </x:c>
      <x:c r="E176" s="12" t="str">
        <x:v>Yes</x:v>
      </x:c>
      <x:c r="F176" s="3" t="str">
        <x:v>Current professoriate</x:v>
      </x:c>
      <x:c r="G176" s="3" t="str">
        <x:v>Associate Professor</x:v>
      </x:c>
      <x:c r="H176" s="3" t="str">
        <x:v>Literature Department</x:v>
      </x:c>
      <x:c r="I176" s="3" t="str">
        <x:v>Literature</x:v>
      </x:c>
      <x:c r="J176" s="3" t="str">
        <x:v>Explicit colonial and postcolonial research and Frankfurt School critical theory.</x:v>
      </x:c>
      <x:c r="K176" s="3" t="str">
        <x:v>Reviewed description/publication</x:v>
      </x:c>
      <x:c r="L176" s="13" t="str">
        <x:v>https://campusdirectory.ucsc.edu/cd_detail?uid=sahota</x:v>
      </x:c>
      <x:c r="M176" s="13" t="str">
        <x:v>https://campusdirectory.ucsc.edu/cd_detail?uid=sahota</x:v>
      </x:c>
      <x:c r="N176" s="13" t="str">
        <x:v>https://humanities.ucsc.edu/people/</x:v>
      </x:c>
      <x:c r="O176" s="13" t="str">
        <x:v>https://campusdirectory.ucsc.edu/cd_detail?uid=sahota</x:v>
      </x:c>
      <x:c r="P176" s="3" t="str">
        <x:v>Research Interests; Areas of Expertise</x:v>
      </x:c>
      <x:c r="Q176" s="3" t="str"/>
      <x:c r="R176" s="3" t="str">
        <x:v>sahota</x:v>
      </x:c>
      <x:c r="S176" s="3" t="str">
        <x:v>2026-10-20</x:v>
      </x:c>
      <x:c r="T176" s="3" t="str">
        <x:v>Yes</x:v>
      </x:c>
      <x:c r="U176" s="3" t="str">
        <x:v>Yes</x:v>
      </x:c>
      <x:c r="V176" s="3" t="str">
        <x:v>Research or creative-work information appears in the UCSC directory.</x:v>
      </x:c>
      <x:c r="W176" s="3" t="str">
        <x:v>Left-sympathetic</x:v>
      </x:c>
      <x:c r="X176" s="3" t="str">
        <x:v>The research explicitly uses postcolonial and Frankfurt School critical-theory frameworks.</x:v>
      </x:c>
      <x:c r="Y176" s="3" t="str">
        <x:v>https://campusdirectory.ucsc.edu/cd_detail?uid=sahota</x:v>
      </x:c>
      <x:c r="Z176" s="3" t="str">
        <x:v>Yes</x:v>
      </x:c>
      <x:c r="AA176" s="3" t="str">
        <x:v>Professor or teaching-professor series, including emeritus status. Membership category determined from public appointment titles.</x:v>
      </x:c>
      <x:c r="AB176" s="3" t="str">
        <x:v>https://campusdirectory.ucsc.edu/cd_detail?uid=sahota</x:v>
      </x:c>
      <x:c r="AC176" s="13" t="str">
        <x:v>https://campusdirectory.ucsc.edu/cd_detail?uid=sahota</x:v>
      </x:c>
    </x:row>
    <x:row r="177" ht="82" customHeight="1">
      <x:c r="A177" s="3" t="str">
        <x:v>Melissa Sanders-Self</x:v>
      </x:c>
      <x:c r="B177" s="3" t="str">
        <x:v>Senior lecturer</x:v>
      </x:c>
      <x:c r="C177" s="3" t="str">
        <x:v>Literature</x:v>
      </x:c>
      <x:c r="D177" s="3" t="str">
        <x:v>Fiction, memoir, documentary, journalism, and women's life writing.</x:v>
      </x:c>
      <x:c r="E177" s="12" t="str">
        <x:v>Yes</x:v>
      </x:c>
      <x:c r="F177" s="3" t="str">
        <x:v>Lecturer</x:v>
      </x:c>
      <x:c r="G177" s="3" t="str">
        <x:v>Senior Lecturer</x:v>
      </x:c>
      <x:c r="H177" s="3" t="str">
        <x:v>Literature Department</x:v>
      </x:c>
      <x:c r="I177" s="3" t="str">
        <x:v>Literature</x:v>
      </x:c>
      <x:c r="J177" s="3" t="str">
        <x:v>The documented film on women's lives meets the requested broad gender and women's-studies criterion.</x:v>
      </x:c>
      <x:c r="K177" s="3" t="str">
        <x:v>Reviewed description/publication</x:v>
      </x:c>
      <x:c r="L177" s="13" t="str">
        <x:v>https://campusdirectory.ucsc.edu/cd_detail?uid=msanders</x:v>
      </x:c>
      <x:c r="M177" s="13" t="str">
        <x:v>https://campusdirectory.ucsc.edu/cd_detail?uid=msanders</x:v>
      </x:c>
      <x:c r="N177" s="13" t="str">
        <x:v>https://humanities.ucsc.edu/people/</x:v>
      </x:c>
      <x:c r="O177" s="13" t="str">
        <x:v>https://campusdirectory.ucsc.edu/cd_detail?uid=msanders</x:v>
      </x:c>
      <x:c r="P177" s="3" t="str">
        <x:v>Biography, Education and Training</x:v>
      </x:c>
      <x:c r="Q177" s="3" t="str">
        <x:v>Directory Senior Lecturer title overrides division Senate grouping.</x:v>
      </x:c>
      <x:c r="R177" s="3" t="str">
        <x:v>msanders</x:v>
      </x:c>
      <x:c r="S177" s="3" t="str">
        <x:v>2026-10-20</x:v>
      </x:c>
      <x:c r="T177" s="3" t="str">
        <x:v>Yes</x:v>
      </x:c>
      <x:c r="U177" s="3" t="str">
        <x:v>Yes</x:v>
      </x:c>
      <x:c r="V177" s="3" t="str">
        <x:v>Research or creative-work information appears in the UCSC directory.</x:v>
      </x:c>
      <x:c r="W177" s="3" t="str">
        <x:v>Left-sympathetic</x:v>
      </x:c>
      <x:c r="X177" s="3" t="str">
        <x:v>Writing Women’s Lives: The documentary foregrounds women writers’ creative authority and their accounts of political and social constraint. Coded as an interpretive feminist cultural-recovery project. This judgment uses the catalog description; the entire film was not viewed.</x:v>
      </x:c>
      <x:c r="Y177" s="3" t="str">
        <x:v>https://www.njvid.net/show.php?pid=njcore%3A24674&amp;retc=njcore%3A16501</x:v>
      </x:c>
      <x:c r="Z177" s="3" t="str">
        <x:v>No</x:v>
      </x:c>
      <x:c r="AA177" s="3" t="str">
        <x:v>Non-Senate lecturer title; no security-of-employment or teaching-professor appointment documented. Exclusion does not imply part-time employment.</x:v>
      </x:c>
      <x:c r="AB177" s="3" t="str">
        <x:v>https://campusdirectory.ucsc.edu/cd_detail?uid=msanders</x:v>
      </x:c>
      <x:c r="AC177" s="13" t="str"/>
    </x:row>
    <x:row r="178" ht="150" customHeight="1">
      <x:c r="A178" s="3" t="str">
        <x:v>Daniel Selden</x:v>
      </x:c>
      <x:c r="B178" s="3" t="str">
        <x:v>Full</x:v>
      </x:c>
      <x:c r="C178" s="3" t="str">
        <x:v>Literature</x:v>
      </x:c>
      <x:c r="D178" s="3" t="str">
        <x:v>Ancient and Mediterranean literatures, empires, religion, literary theory, and opera.</x:v>
      </x:c>
      <x:c r="E178" s="12" t="str">
        <x:v>Yes</x:v>
      </x:c>
      <x:c r="F178" s="3" t="str">
        <x:v>Emeritus</x:v>
      </x:c>
      <x:c r="G178" s="3" t="str">
        <x:v>Professor Emeritus</x:v>
      </x:c>
      <x:c r="H178" s="3" t="str">
        <x:v>Literature Department</x:v>
      </x:c>
      <x:c r="I178" s="3" t="str"/>
      <x:c r="J178" s="3" t="str">
        <x:v>Politics and literature and the politics of opera are explicitly listed.</x:v>
      </x:c>
      <x:c r="K178" s="3" t="str">
        <x:v>Reviewed description/publication</x:v>
      </x:c>
      <x:c r="L178" s="13" t="str">
        <x:v>https://campusdirectory.ucsc.edu/cd_detail?uid=dselden</x:v>
      </x:c>
      <x:c r="M178" s="13" t="str">
        <x:v>https://campusdirectory.ucsc.edu/cd_detail?uid=dselden</x:v>
      </x:c>
      <x:c r="N178" s="13" t="str">
        <x:v>https://humanities.ucsc.edu/people/</x:v>
      </x:c>
      <x:c r="O178" s="13" t="str">
        <x:v>https://campusdirectory.ucsc.edu/cd_detail?uid=dselden</x:v>
      </x:c>
      <x:c r="P178" s="3" t="str">
        <x:v>Research Interests; Summary of Expertise; Areas of Expertise; Biography, Education and Training</x:v>
      </x:c>
      <x:c r="Q178" s="3" t="str">
        <x:v>Roster-listed emeritus; inclusion does not imply current teaching or employment.</x:v>
      </x:c>
      <x:c r="R178" s="3" t="str">
        <x:v>dselden</x:v>
      </x:c>
      <x:c r="S178" s="3" t="str">
        <x:v>2026-10-21</x:v>
      </x:c>
      <x:c r="T178" s="3" t="str">
        <x:v>Yes</x:v>
      </x:c>
      <x:c r="U178" s="3" t="str">
        <x:v>Yes</x:v>
      </x:c>
      <x:c r="V178" s="3" t="str">
        <x:v>Research or creative-work information appears in the UCSC directory.</x:v>
      </x:c>
      <x:c r="W178" s="3" t="str">
        <x:v>Left-sympathetic</x:v>
      </x:c>
      <x:c r="X178" s="3" t="str">
        <x:v>Aithiopika and Ethiopianism: The essay links classical scholarship to the production of racial hierarchy and calls for critical attention to the logic that reproduces social oppression. This is an adopted critical-race/anti-oppression framework, not merely a study of ancient skin-color categories.</x:v>
      </x:c>
      <x:c r="Y178" s="3" t="str">
        <x:v>https://www.enotes.com/topics/heliodorus/criticism/criticism/daniel-l-selden-essay-date-1998 ; https://ucsc.academia.edu/DanielSelden/Papers</x:v>
      </x:c>
      <x:c r="Z178" s="3" t="str">
        <x:v>Yes</x:v>
      </x:c>
      <x:c r="AA178" s="3" t="str">
        <x:v>Professor or teaching-professor series, including emeritus status. Membership category determined from public appointment titles.</x:v>
      </x:c>
      <x:c r="AB178" s="3" t="str">
        <x:v>https://campusdirectory.ucsc.edu/cd_detail?uid=dselden</x:v>
      </x:c>
      <x:c r="AC178" s="13" t="str">
        <x:v>https://campusdirectory.ucsc.edu/cd_detail?uid=dselden</x:v>
      </x:c>
    </x:row>
    <x:row r="179" ht="82" customHeight="1">
      <x:c r="A179" s="3" t="str">
        <x:v>Paul N Skenazy</x:v>
      </x:c>
      <x:c r="B179" s="3" t="str">
        <x:v>Full</x:v>
      </x:c>
      <x:c r="C179" s="3" t="str">
        <x:v>Literature</x:v>
      </x:c>
      <x:c r="D179" s="3" t="str">
        <x:v>Contemporary US fiction, detective fiction, criticism, oral history, journalism, and literary teaching.</x:v>
      </x:c>
      <x:c r="E179" s="12" t="str">
        <x:v>No</x:v>
      </x:c>
      <x:c r="F179" s="3" t="str">
        <x:v>Emeritus</x:v>
      </x:c>
      <x:c r="G179" s="3" t="str">
        <x:v>Professor Emeritus</x:v>
      </x:c>
      <x:c r="H179" s="3" t="str">
        <x:v>Literature Department</x:v>
      </x:c>
      <x:c r="I179" s="3" t="str"/>
      <x:c r="J179" s="3" t="str">
        <x:v>The cited interests do not specify a political research theme.</x:v>
      </x:c>
      <x:c r="K179" s="3" t="str">
        <x:v>Reviewed description/publication</x:v>
      </x:c>
      <x:c r="L179" s="13" t="str">
        <x:v>https://campusdirectory.ucsc.edu/cd_detail?uid=pskenazy</x:v>
      </x:c>
      <x:c r="M179" s="13" t="str">
        <x:v>https://campusdirectory.ucsc.edu/cd_detail?uid=pskenazy</x:v>
      </x:c>
      <x:c r="N179" s="13" t="str">
        <x:v>https://humanities.ucsc.edu/people/</x:v>
      </x:c>
      <x:c r="O179" s="13" t="str">
        <x:v>https://campusdirectory.ucsc.edu/cd_detail?uid=pskenazy</x:v>
      </x:c>
      <x:c r="P179" s="3" t="str">
        <x:v>Research Interests</x:v>
      </x:c>
      <x:c r="Q179" s="3" t="str">
        <x:v>Roster-listed emeritus; inclusion does not imply current teaching or employment.</x:v>
      </x:c>
      <x:c r="R179" s="3" t="str">
        <x:v>pskenazy</x:v>
      </x:c>
      <x:c r="S179" s="3" t="str">
        <x:v>2026-10-20</x:v>
      </x:c>
      <x:c r="T179" s="3" t="str">
        <x:v>Yes</x:v>
      </x:c>
      <x:c r="U179" s="3" t="str">
        <x:v>Yes</x:v>
      </x:c>
      <x:c r="V179" s="3" t="str">
        <x:v>Research or creative-work information appears in the UCSC directory.</x:v>
      </x:c>
      <x:c r="W179" s="3" t="str">
        <x:v>Not applicable</x:v>
      </x:c>
      <x:c r="X179" s="3" t="str">
        <x:v>No political research identified.</x:v>
      </x:c>
      <x:c r="Y179" s="3" t="str"/>
      <x:c r="Z179" s="3" t="str">
        <x:v>Yes</x:v>
      </x:c>
      <x:c r="AA179" s="3" t="str">
        <x:v>Professor or teaching-professor series, including emeritus status. Membership category determined from public appointment titles.</x:v>
      </x:c>
      <x:c r="AB179" s="3" t="str">
        <x:v>https://campusdirectory.ucsc.edu/cd_detail?uid=pskenazy</x:v>
      </x:c>
      <x:c r="AC179" s="13" t="str">
        <x:v>https://campusdirectory.ucsc.edu/cd_detail?uid=pskenazy</x:v>
      </x:c>
    </x:row>
    <x:row r="180" ht="82" customHeight="1">
      <x:c r="A180" s="3" t="str">
        <x:v>Amanda M Smith</x:v>
      </x:c>
      <x:c r="B180" s="3" t="str">
        <x:v>Associate</x:v>
      </x:c>
      <x:c r="C180" s="3" t="str">
        <x:v>Literature</x:v>
      </x:c>
      <x:c r="D180" s="3" t="str">
        <x:v>Latin American environmental literature, extractivism, Amazonia, and river rights after Colombia's armed conflict.</x:v>
      </x:c>
      <x:c r="E180" s="12" t="str">
        <x:v>Yes</x:v>
      </x:c>
      <x:c r="F180" s="3" t="str">
        <x:v>Current professoriate</x:v>
      </x:c>
      <x:c r="G180" s="3" t="str">
        <x:v>Associate Professor</x:v>
      </x:c>
      <x:c r="H180" s="3" t="str">
        <x:v>Literature Department</x:v>
      </x:c>
      <x:c r="I180" s="3" t="str">
        <x:v>Literature</x:v>
      </x:c>
      <x:c r="J180" s="3" t="str">
        <x:v>Explicit extractivism, armed conflict, legal rights, and environmental politics.</x:v>
      </x:c>
      <x:c r="K180" s="3" t="str">
        <x:v>Reviewed description/publication</x:v>
      </x:c>
      <x:c r="L180" s="13" t="str">
        <x:v>https://campusdirectory.ucsc.edu/cd_detail?uid=asmith25</x:v>
      </x:c>
      <x:c r="M180" s="13" t="str">
        <x:v>https://campusdirectory.ucsc.edu/cd_detail?uid=asmith25</x:v>
      </x:c>
      <x:c r="N180" s="13" t="str">
        <x:v>https://humanities.ucsc.edu/people/</x:v>
      </x:c>
      <x:c r="O180" s="13" t="str">
        <x:v>https://campusdirectory.ucsc.edu/cd_detail?uid=asmith25</x:v>
      </x:c>
      <x:c r="P180" s="3" t="str">
        <x:v>Research Interests; Summary of Expertise; Biography, Education and Training; Selected Publications</x:v>
      </x:c>
      <x:c r="Q180" s="3" t="str"/>
      <x:c r="R180" s="3" t="str">
        <x:v>asmith25</x:v>
      </x:c>
      <x:c r="S180" s="3" t="str">
        <x:v>2026-10-20</x:v>
      </x:c>
      <x:c r="T180" s="3" t="str">
        <x:v>Yes</x:v>
      </x:c>
      <x:c r="U180" s="3" t="str">
        <x:v>Yes</x:v>
      </x:c>
      <x:c r="V180" s="3" t="str">
        <x:v>Research or creative-work information appears in the UCSC directory.</x:v>
      </x:c>
      <x:c r="W180" s="3" t="str">
        <x:v>Left-sympathetic</x:v>
      </x:c>
      <x:c r="X180" s="3" t="str">
        <x:v>The research links critiques of extractivism and environmental violence to river rights and queer ecological analysis.</x:v>
      </x:c>
      <x:c r="Y180" s="3" t="str">
        <x:v>https://campusdirectory.ucsc.edu/cd_detail?uid=asmith25</x:v>
      </x:c>
      <x:c r="Z180" s="3" t="str">
        <x:v>Yes</x:v>
      </x:c>
      <x:c r="AA180" s="3" t="str">
        <x:v>Professor or teaching-professor series, including emeritus status. Membership category determined from public appointment titles.</x:v>
      </x:c>
      <x:c r="AB180" s="3" t="str">
        <x:v>https://campusdirectory.ucsc.edu/cd_detail?uid=asmith25</x:v>
      </x:c>
      <x:c r="AC180" s="13" t="str">
        <x:v>https://campusdirectory.ucsc.edu/cd_detail?uid=asmith25</x:v>
      </x:c>
    </x:row>
    <x:row r="181" ht="82" customHeight="1">
      <x:c r="A181" s="3" t="str">
        <x:v>S. Page Stegner</x:v>
      </x:c>
      <x:c r="B181" s="3" t="str">
        <x:v>Full</x:v>
      </x:c>
      <x:c r="C181" s="3" t="str">
        <x:v>Literature</x:v>
      </x:c>
      <x:c r="D181" s="3" t="str">
        <x:v>American literature and the West, public lands, environmental conservation, and government land management.</x:v>
      </x:c>
      <x:c r="E181" s="12" t="str">
        <x:v>Yes</x:v>
      </x:c>
      <x:c r="F181" s="3" t="str">
        <x:v>Emeritus</x:v>
      </x:c>
      <x:c r="G181" s="3" t="str">
        <x:v>Professor Emeritus</x:v>
      </x:c>
      <x:c r="H181" s="3" t="str">
        <x:v>Literature Department</x:v>
      </x:c>
      <x:c r="I181" s="3" t="str"/>
      <x:c r="J181" s="3" t="str">
        <x:v>Outposts of Eden evaluates public-land agencies and advocates stronger wilderness preservation.</x:v>
      </x:c>
      <x:c r="K181" s="3" t="str">
        <x:v>Reviewed description/publication</x:v>
      </x:c>
      <x:c r="L181" s="13" t="str">
        <x:v>https://www.publishersweekly.com/9780871566720</x:v>
      </x:c>
      <x:c r="M181" s="13" t="str">
        <x:v>https://campusdirectory.ucsc.edu/cd_detail?uid=stegner</x:v>
      </x:c>
      <x:c r="N181" s="13" t="str">
        <x:v>https://humanities.ucsc.edu/people/</x:v>
      </x:c>
      <x:c r="O181" s="13" t="str">
        <x:v>https://campusdirectory.ucsc.edu/cd_detail?uid=stegner</x:v>
      </x:c>
      <x:c r="P181" s="3" t="str">
        <x:v>Supplementary publication or research account</x:v>
      </x:c>
      <x:c r="Q181" s="3" t="str">
        <x:v>Roster-listed emeritus; inclusion does not imply current teaching or employment.</x:v>
      </x:c>
      <x:c r="R181" s="3" t="str">
        <x:v>stegner</x:v>
      </x:c>
      <x:c r="S181" s="3" t="str">
        <x:v>2026-10-20</x:v>
      </x:c>
      <x:c r="T181" s="3" t="str">
        <x:v>Yes</x:v>
      </x:c>
      <x:c r="U181" s="3" t="str">
        <x:v>Yes</x:v>
      </x:c>
      <x:c r="V181" s="3" t="str">
        <x:v>Research or creative-work information appears in the UCSC directory.</x:v>
      </x:c>
      <x:c r="W181" s="3" t="str">
        <x:v>Left-sympathetic</x:v>
      </x:c>
      <x:c r="X181" s="3" t="str">
        <x:v>Outposts of Eden criticizes public-land agencies for weak protection and advocates wilderness conservation.</x:v>
      </x:c>
      <x:c r="Y181" s="3" t="str">
        <x:v>https://www.publishersweekly.com/9780871566720</x:v>
      </x:c>
      <x:c r="Z181" s="3" t="str">
        <x:v>Yes</x:v>
      </x:c>
      <x:c r="AA181" s="3" t="str">
        <x:v>Professor or teaching-professor series, including emeritus status. Membership category determined from public appointment titles.</x:v>
      </x:c>
      <x:c r="AB181" s="3" t="str">
        <x:v>https://campusdirectory.ucsc.edu/cd_detail?uid=stegner</x:v>
      </x:c>
      <x:c r="AC181" s="13" t="str">
        <x:v>https://campusdirectory.ucsc.edu/cd_detail?uid=stegner</x:v>
      </x:c>
    </x:row>
    <x:row r="182" ht="82" customHeight="1">
      <x:c r="A182" s="3" t="str">
        <x:v>Jennifer Tseng</x:v>
      </x:c>
      <x:c r="B182" s="3" t="str">
        <x:v>Associate</x:v>
      </x:c>
      <x:c r="C182" s="3" t="str">
        <x:v>Literature</x:v>
      </x:c>
      <x:c r="D182" s="3" t="str">
        <x:v>Fiction, poetry, grief, trauma, multiheritage identities, queer and trans identities, and women's writing.</x:v>
      </x:c>
      <x:c r="E182" s="12" t="str">
        <x:v>Yes</x:v>
      </x:c>
      <x:c r="F182" s="3" t="str">
        <x:v>Current professoriate</x:v>
      </x:c>
      <x:c r="G182" s="3" t="str">
        <x:v>Associate Professor</x:v>
      </x:c>
      <x:c r="H182" s="3" t="str">
        <x:v>Literature Department</x:v>
      </x:c>
      <x:c r="I182" s="3" t="str">
        <x:v>Literature</x:v>
      </x:c>
      <x:c r="J182" s="3" t="str">
        <x:v>Queer and trans identities and writing by women of color are explicit interests.</x:v>
      </x:c>
      <x:c r="K182" s="3" t="str">
        <x:v>Reviewed description/publication</x:v>
      </x:c>
      <x:c r="L182" s="13" t="str">
        <x:v>https://campusdirectory.ucsc.edu/cd_detail?uid=jetseng</x:v>
      </x:c>
      <x:c r="M182" s="13" t="str">
        <x:v>https://campusdirectory.ucsc.edu/cd_detail?uid=jetseng</x:v>
      </x:c>
      <x:c r="N182" s="13" t="str">
        <x:v>https://humanities.ucsc.edu/people/</x:v>
      </x:c>
      <x:c r="O182" s="13" t="str">
        <x:v>https://campusdirectory.ucsc.edu/cd_detail?uid=jetseng</x:v>
      </x:c>
      <x:c r="P182" s="3" t="str">
        <x:v>Research Interests; Biography, Education and Training; Selected Publications</x:v>
      </x:c>
      <x:c r="Q182" s="3" t="str"/>
      <x:c r="R182" s="3" t="str">
        <x:v>jetseng</x:v>
      </x:c>
      <x:c r="S182" s="3" t="str">
        <x:v>2026-10-20</x:v>
      </x:c>
      <x:c r="T182" s="3" t="str">
        <x:v>Yes</x:v>
      </x:c>
      <x:c r="U182" s="3" t="str">
        <x:v>Yes</x:v>
      </x:c>
      <x:c r="V182" s="3" t="str">
        <x:v>Research or creative-work information appears in the UCSC directory.</x:v>
      </x:c>
      <x:c r="W182" s="3" t="str">
        <x:v>Left-sympathetic</x:v>
      </x:c>
      <x:c r="X182" s="3" t="str">
        <x:v>Portrait of Our White Mother Sitting at a Chinese Men’s Table: The essay explicitly uses intersectionality to analyze racial privilege, patriarchal household power, and gendered dependency. The classification follows the interpretive framework in the author’s text, rather than the identities of its subjects.</x:v>
      </x:c>
      <x:c r="Y182" s="3" t="str">
        <x:v>https://www.theparisreview.org/blog/2019/08/28/portrait-of-our-white-mother-sitting-at-a-chinese-mens-table/</x:v>
      </x:c>
      <x:c r="Z182" s="3" t="str">
        <x:v>Yes</x:v>
      </x:c>
      <x:c r="AA182" s="3" t="str">
        <x:v>Professor or teaching-professor series, including emeritus status. Membership category determined from public appointment titles.</x:v>
      </x:c>
      <x:c r="AB182" s="3" t="str">
        <x:v>https://campusdirectory.ucsc.edu/cd_detail?uid=jetseng</x:v>
      </x:c>
      <x:c r="AC182" s="13" t="str">
        <x:v>https://campusdirectory.ucsc.edu/cd_detail?uid=jetseng</x:v>
      </x:c>
    </x:row>
    <x:row r="183" ht="82" customHeight="1">
      <x:c r="A183" s="3" t="str">
        <x:v>Thomas A Vogler</x:v>
      </x:c>
      <x:c r="B183" s="3" t="str">
        <x:v>Full</x:v>
      </x:c>
      <x:c r="C183" s="3" t="str">
        <x:v>Literature</x:v>
      </x:c>
      <x:c r="D183" s="3" t="str">
        <x:v>Literary theory, trauma, testimony, political violence, citizenship, feminism, and Holocaust representation.</x:v>
      </x:c>
      <x:c r="E183" s="12" t="str">
        <x:v>Yes</x:v>
      </x:c>
      <x:c r="F183" s="3" t="str">
        <x:v>Emeritus</x:v>
      </x:c>
      <x:c r="G183" s="3" t="str">
        <x:v>Professor Emeritus</x:v>
      </x:c>
      <x:c r="H183" s="3" t="str">
        <x:v>Literature Department</x:v>
      </x:c>
      <x:c r="I183" s="3" t="str"/>
      <x:c r="J183" s="3" t="str">
        <x:v>Witness and Memory includes political violence, citizenship, feminist poetry, and Holocaust testimony.</x:v>
      </x:c>
      <x:c r="K183" s="3" t="str">
        <x:v>Reviewed description/publication</x:v>
      </x:c>
      <x:c r="L183" s="13" t="str">
        <x:v>https://books.google.com/books?id=lhoRgX3-imcC</x:v>
      </x:c>
      <x:c r="M183" s="13" t="str">
        <x:v>https://campusdirectory.ucsc.edu/cd_detail?uid=tavogler</x:v>
      </x:c>
      <x:c r="N183" s="13" t="str">
        <x:v>https://humanities.ucsc.edu/people/</x:v>
      </x:c>
      <x:c r="O183" s="13" t="str">
        <x:v>https://campusdirectory.ucsc.edu/cd_detail?uid=tavogler</x:v>
      </x:c>
      <x:c r="P183" s="3" t="str">
        <x:v>Supplementary publication or research account</x:v>
      </x:c>
      <x:c r="Q183" s="3" t="str">
        <x:v>Roster-listed emeritus; inclusion does not imply current teaching or employment.</x:v>
      </x:c>
      <x:c r="R183" s="3" t="str">
        <x:v>tavogler</x:v>
      </x:c>
      <x:c r="S183" s="3" t="str">
        <x:v>2026-10-20</x:v>
      </x:c>
      <x:c r="T183" s="3" t="str">
        <x:v>Yes</x:v>
      </x:c>
      <x:c r="U183" s="3" t="str">
        <x:v>Yes</x:v>
      </x:c>
      <x:c r="V183" s="3" t="str">
        <x:v>Research or creative-work information appears in the UCSC directory.</x:v>
      </x:c>
      <x:c r="W183" s="3" t="str">
        <x:v>Not established</x:v>
      </x:c>
      <x:c r="X183" s="3" t="str">
        <x:v>Witness and Memory: The Discourse of Trauma: The collection addresses political violence, testimony, citizenship, and feminism, but the accessible description did not establish a specific directional argument attributable to Vogler’s contribution. The anthology’s subjects alone are insufficient.</x:v>
      </x:c>
      <x:c r="Y183" s="3" t="str">
        <x:v>https://books.google.com/books?id=lhoRgX3-imcC</x:v>
      </x:c>
      <x:c r="Z183" s="3" t="str">
        <x:v>Yes</x:v>
      </x:c>
      <x:c r="AA183" s="3" t="str">
        <x:v>Professor or teaching-professor series, including emeritus status. Membership category determined from public appointment titles.</x:v>
      </x:c>
      <x:c r="AB183" s="3" t="str">
        <x:v>https://campusdirectory.ucsc.edu/cd_detail?uid=tavogler</x:v>
      </x:c>
      <x:c r="AC183" s="13" t="str">
        <x:v>https://campusdirectory.ucsc.edu/cd_detail?uid=tavogler</x:v>
      </x:c>
    </x:row>
    <x:row r="184" ht="82" customHeight="1">
      <x:c r="A184" s="3" t="str">
        <x:v>Michael J Warren</x:v>
      </x:c>
      <x:c r="B184" s="3" t="str">
        <x:v>Full</x:v>
      </x:c>
      <x:c r="C184" s="3" t="str">
        <x:v>Literature</x:v>
      </x:c>
      <x:c r="D184" s="3" t="str">
        <x:v>Shakespeare, his contemporaries, and British drama.</x:v>
      </x:c>
      <x:c r="E184" s="12" t="str">
        <x:v>No</x:v>
      </x:c>
      <x:c r="F184" s="3" t="str">
        <x:v>Emeritus</x:v>
      </x:c>
      <x:c r="G184" s="3" t="str">
        <x:v>Professor Emeritus</x:v>
      </x:c>
      <x:c r="H184" s="3" t="str">
        <x:v>Literature Department</x:v>
      </x:c>
      <x:c r="I184" s="3" t="str"/>
      <x:c r="J184" s="3" t="str">
        <x:v>The stated research does not specify a political theme.</x:v>
      </x:c>
      <x:c r="K184" s="3" t="str">
        <x:v>Limited description</x:v>
      </x:c>
      <x:c r="L184" s="13" t="str">
        <x:v>https://campusdirectory.ucsc.edu/cd_detail?uid=mwarren</x:v>
      </x:c>
      <x:c r="M184" s="13" t="str">
        <x:v>https://campusdirectory.ucsc.edu/cd_detail?uid=mwarren</x:v>
      </x:c>
      <x:c r="N184" s="13" t="str">
        <x:v>https://humanities.ucsc.edu/people/</x:v>
      </x:c>
      <x:c r="O184" s="13" t="str">
        <x:v>https://campusdirectory.ucsc.edu/cd_detail?uid=mwarren</x:v>
      </x:c>
      <x:c r="P184" s="3" t="str">
        <x:v>Research Interests</x:v>
      </x:c>
      <x:c r="Q184" s="3" t="str">
        <x:v>No applies to the limited reviewed description; it is not a finding about the entire publication record. Roster-listed emeritus; inclusion does not imply current teaching or employment.</x:v>
      </x:c>
      <x:c r="R184" s="3" t="str">
        <x:v>mwarren</x:v>
      </x:c>
      <x:c r="S184" s="3" t="str">
        <x:v>2026-10-20</x:v>
      </x:c>
      <x:c r="T184" s="3" t="str">
        <x:v>Yes</x:v>
      </x:c>
      <x:c r="U184" s="3" t="str">
        <x:v>Yes</x:v>
      </x:c>
      <x:c r="V184" s="3" t="str">
        <x:v>Research or creative-work information appears in the UCSC directory.</x:v>
      </x:c>
      <x:c r="W184" s="3" t="str">
        <x:v>Not applicable</x:v>
      </x:c>
      <x:c r="X184" s="3" t="str">
        <x:v>No political research identified.</x:v>
      </x:c>
      <x:c r="Y184" s="3" t="str"/>
      <x:c r="Z184" s="3" t="str">
        <x:v>Yes</x:v>
      </x:c>
      <x:c r="AA184" s="3" t="str">
        <x:v>Professor or teaching-professor series, including emeritus status. Membership category determined from public appointment titles.</x:v>
      </x:c>
      <x:c r="AB184" s="3" t="str">
        <x:v>https://campusdirectory.ucsc.edu/cd_detail?uid=mwarren</x:v>
      </x:c>
      <x:c r="AC184" s="13" t="str">
        <x:v>https://campusdirectory.ucsc.edu/cd_detail?uid=mwarren</x:v>
      </x:c>
    </x:row>
    <x:row r="185" ht="82" customHeight="1">
      <x:c r="A185" s="3" t="str">
        <x:v>Robert J Wilson</x:v>
      </x:c>
      <x:c r="B185" s="3" t="str">
        <x:v>Full</x:v>
      </x:c>
      <x:c r="C185" s="3" t="str">
        <x:v>Literature</x:v>
      </x:c>
      <x:c r="D185" s="3" t="str">
        <x:v>Asia-Pacific and Oceanic literature, postcolonial cultures, US empire, globalization, and cultural poetics.</x:v>
      </x:c>
      <x:c r="E185" s="12" t="str">
        <x:v>Yes</x:v>
      </x:c>
      <x:c r="F185" s="3" t="str">
        <x:v>Emeritus</x:v>
      </x:c>
      <x:c r="G185" s="3" t="str">
        <x:v>Distinguished Professor of Literature</x:v>
      </x:c>
      <x:c r="H185" s="3" t="str">
        <x:v>Literature Department</x:v>
      </x:c>
      <x:c r="I185" s="3" t="str"/>
      <x:c r="J185" s="3" t="str">
        <x:v>Explicit postcolonial studies, cultural politics, and US empire.</x:v>
      </x:c>
      <x:c r="K185" s="3" t="str">
        <x:v>Reviewed description/publication</x:v>
      </x:c>
      <x:c r="L185" s="13" t="str">
        <x:v>https://campusdirectory.ucsc.edu/cd_detail?uid=rwilson</x:v>
      </x:c>
      <x:c r="M185" s="13" t="str">
        <x:v>https://campusdirectory.ucsc.edu/cd_detail?uid=rwilson</x:v>
      </x:c>
      <x:c r="N185" s="13" t="str">
        <x:v>https://humanities.ucsc.edu/people/</x:v>
      </x:c>
      <x:c r="O185" s="13" t="str">
        <x:v>https://literature.ucsc.edu/people/literature-department-emeriti/</x:v>
      </x:c>
      <x:c r="P185" s="3" t="str">
        <x:v>Research Interests; Areas of Expertise; Biography, Education and Training; Selected Publications</x:v>
      </x:c>
      <x:c r="Q185" s="3" t="str">
        <x:v>Department emeriti roster overrides the division’s Senate listing; directory title still omits emeritus. Roster-listed emeritus; inclusion does not imply current teaching or employment.</x:v>
      </x:c>
      <x:c r="R185" s="3" t="str">
        <x:v>rwilson</x:v>
      </x:c>
      <x:c r="S185" s="3" t="str">
        <x:v>2026-10-20</x:v>
      </x:c>
      <x:c r="T185" s="3" t="str">
        <x:v>Yes</x:v>
      </x:c>
      <x:c r="U185" s="3" t="str">
        <x:v>Yes</x:v>
      </x:c>
      <x:c r="V185" s="3" t="str">
        <x:v>Research or creative-work information appears in the UCSC directory.</x:v>
      </x:c>
      <x:c r="W185" s="3" t="str">
        <x:v>Left-sympathetic</x:v>
      </x:c>
      <x:c r="X185" s="3" t="str">
        <x:v>The research explicitly positions cultural and political alternatives against US empire and globalization.</x:v>
      </x:c>
      <x:c r="Y185" s="3" t="str">
        <x:v>https://campusdirectory.ucsc.edu/cd_detail?uid=rwilson</x:v>
      </x:c>
      <x:c r="Z185" s="3" t="str">
        <x:v>Yes</x:v>
      </x:c>
      <x:c r="AA185" s="3" t="str">
        <x:v>Professor or teaching-professor series, including emeritus status. Membership category determined from public appointment titles.</x:v>
      </x:c>
      <x:c r="AB185" s="3" t="str">
        <x:v>https://literature.ucsc.edu/people/literature-department-emeriti/</x:v>
      </x:c>
      <x:c r="AC185" s="13" t="str">
        <x:v>https://campusdirectory.ucsc.edu/cd_detail?uid=rwilson</x:v>
      </x:c>
    </x:row>
    <x:row r="186" ht="82" customHeight="1">
      <x:c r="A186" s="3" t="str">
        <x:v>Ronaldo V Wilson</x:v>
      </x:c>
      <x:c r="B186" s="3" t="str">
        <x:v>Full</x:v>
      </x:c>
      <x:c r="C186" s="3" t="str">
        <x:v>Literature</x:v>
      </x:c>
      <x:c r="D186" s="3" t="str">
        <x:v>Black diasporic poetry, experimental art, Black feminism, queer theory, and Asian diasporic culture.</x:v>
      </x:c>
      <x:c r="E186" s="12" t="str">
        <x:v>Yes</x:v>
      </x:c>
      <x:c r="F186" s="3" t="str">
        <x:v>Current professoriate</x:v>
      </x:c>
      <x:c r="G186" s="3" t="str">
        <x:v>Professor, Director Creative Writing Program</x:v>
      </x:c>
      <x:c r="H186" s="3" t="str">
        <x:v>Literature Department</x:v>
      </x:c>
      <x:c r="I186" s="3" t="str">
        <x:v>Literature</x:v>
      </x:c>
      <x:c r="J186" s="3" t="str">
        <x:v>Black feminist and queer theories are explicit research areas.</x:v>
      </x:c>
      <x:c r="K186" s="3" t="str">
        <x:v>Reviewed description/publication</x:v>
      </x:c>
      <x:c r="L186" s="13" t="str">
        <x:v>https://campusdirectory.ucsc.edu/cd_detail?uid=rvwilson</x:v>
      </x:c>
      <x:c r="M186" s="13" t="str">
        <x:v>https://campusdirectory.ucsc.edu/cd_detail?uid=rvwilson</x:v>
      </x:c>
      <x:c r="N186" s="13" t="str">
        <x:v>https://humanities.ucsc.edu/people/</x:v>
      </x:c>
      <x:c r="O186" s="13" t="str">
        <x:v>https://campusdirectory.ucsc.edu/cd_detail?uid=rvwilson</x:v>
      </x:c>
      <x:c r="P186" s="3" t="str">
        <x:v>Summary of Expertise; Areas of Expertise; Biography, Education and Training; Selected Publications</x:v>
      </x:c>
      <x:c r="Q186" s="3" t="str"/>
      <x:c r="R186" s="3" t="str">
        <x:v>rvwilson</x:v>
      </x:c>
      <x:c r="S186" s="3" t="str">
        <x:v>2026-10-20</x:v>
      </x:c>
      <x:c r="T186" s="3" t="str">
        <x:v>Yes</x:v>
      </x:c>
      <x:c r="U186" s="3" t="str">
        <x:v>Yes</x:v>
      </x:c>
      <x:c r="V186" s="3" t="str">
        <x:v>Research or creative-work information appears in the UCSC directory.</x:v>
      </x:c>
      <x:c r="W186" s="3" t="str">
        <x:v>Left-sympathetic</x:v>
      </x:c>
      <x:c r="X186" s="3" t="str">
        <x:v>The research explicitly uses Black feminist and queer theories in creative and critical practice.</x:v>
      </x:c>
      <x:c r="Y186" s="3" t="str">
        <x:v>https://campusdirectory.ucsc.edu/cd_detail?uid=rvwilson</x:v>
      </x:c>
      <x:c r="Z186" s="3" t="str">
        <x:v>Yes</x:v>
      </x:c>
      <x:c r="AA186" s="3" t="str">
        <x:v>Professor or teaching-professor series, including emeritus status. Membership category determined from public appointment titles.</x:v>
      </x:c>
      <x:c r="AB186" s="3" t="str">
        <x:v>https://campusdirectory.ucsc.edu/cd_detail?uid=rvwilson</x:v>
      </x:c>
      <x:c r="AC186" s="13" t="str"/>
    </x:row>
    <x:row r="187" ht="82" customHeight="1">
      <x:c r="A187" s="3" t="str">
        <x:v>Karen T Yamashita</x:v>
      </x:c>
      <x:c r="B187" s="3" t="str">
        <x:v>Full</x:v>
      </x:c>
      <x:c r="C187" s="3" t="str">
        <x:v>Literature</x:v>
      </x:c>
      <x:c r="D187" s="3" t="str">
        <x:v>Japanese migration to Brazil, Asian American literature, fiction, and Japanese American incarceration.</x:v>
      </x:c>
      <x:c r="E187" s="12" t="str">
        <x:v>Yes</x:v>
      </x:c>
      <x:c r="F187" s="3" t="str">
        <x:v>Emeritus</x:v>
      </x:c>
      <x:c r="G187" s="3" t="str">
        <x:v>Professor Emerita</x:v>
      </x:c>
      <x:c r="H187" s="3" t="str">
        <x:v>Literature Department</x:v>
      </x:c>
      <x:c r="I187" s="3" t="str">
        <x:v>Critical Race and Ethnic Studies</x:v>
      </x:c>
      <x:c r="J187" s="3" t="str">
        <x:v>The publication list includes Japanese American incarceration narratives, a subject of state power and racial exclusion.</x:v>
      </x:c>
      <x:c r="K187" s="3" t="str">
        <x:v>Reviewed description/publication</x:v>
      </x:c>
      <x:c r="L187" s="13" t="str">
        <x:v>https://coffeehousepress.org/products/letters-to-memory</x:v>
      </x:c>
      <x:c r="M187" s="13" t="str">
        <x:v>https://campusdirectory.ucsc.edu/cd_detail?uid=ktyamash</x:v>
      </x:c>
      <x:c r="N187" s="13" t="str">
        <x:v>https://humanities.ucsc.edu/people/</x:v>
      </x:c>
      <x:c r="O187" s="13" t="str">
        <x:v>https://campusdirectory.ucsc.edu/cd_detail?uid=ktyamash</x:v>
      </x:c>
      <x:c r="P187" s="3" t="str">
        <x:v>Supplementary research source</x:v>
      </x:c>
      <x:c r="Q187" s="3" t="str">
        <x:v>Roster-listed emeritus; inclusion does not imply current teaching or employment.</x:v>
      </x:c>
      <x:c r="R187" s="3" t="str">
        <x:v>ktyamash</x:v>
      </x:c>
      <x:c r="S187" s="3" t="str">
        <x:v>2026-10-20</x:v>
      </x:c>
      <x:c r="T187" s="3" t="str">
        <x:v>Yes</x:v>
      </x:c>
      <x:c r="U187" s="3" t="str">
        <x:v>Yes</x:v>
      </x:c>
      <x:c r="V187" s="3" t="str">
        <x:v>Research or creative-work information appears in the UCSC directory.</x:v>
      </x:c>
      <x:c r="W187" s="3" t="str">
        <x:v>Left-sympathetic</x:v>
      </x:c>
      <x:c r="X187" s="3" t="str">
        <x:v>I Hotel: The novel sympathetically centers Asian American liberation, tenant defense, labor struggles, and radical collective action. This is a judgment about the work’s portrayal of political struggle, not a claim that every character’s position is endorsed.</x:v>
      </x:c>
      <x:c r="Y187" s="3" t="str">
        <x:v>https://coffeehousepress.org/products/i-hotel-reissue</x:v>
      </x:c>
      <x:c r="Z187" s="3" t="str">
        <x:v>Yes</x:v>
      </x:c>
      <x:c r="AA187" s="3" t="str">
        <x:v>Professor or teaching-professor series, including emeritus status. Membership category determined from public appointment titles.</x:v>
      </x:c>
      <x:c r="AB187" s="3" t="str">
        <x:v>https://campusdirectory.ucsc.edu/cd_detail?uid=ktyamash</x:v>
      </x:c>
      <x:c r="AC187" s="13" t="str">
        <x:v>https://campusdirectory.ucsc.edu/cd_detail?uid=ktyamash</x:v>
      </x:c>
    </x:row>
    <x:row r="188" ht="82" customHeight="1">
      <x:c r="A188" s="3" t="str">
        <x:v>Gary E Young</x:v>
      </x:c>
      <x:c r="B188" s="3" t="str">
        <x:v>Lecturer</x:v>
      </x:c>
      <x:c r="C188" s="3" t="str">
        <x:v>Literature</x:v>
      </x:c>
      <x:c r="D188" s="3" t="str">
        <x:v>Prose poetry, fine printing, printmaking, publishing, and book design.</x:v>
      </x:c>
      <x:c r="E188" s="12" t="str">
        <x:v>No</x:v>
      </x:c>
      <x:c r="F188" s="3" t="str">
        <x:v>Lecturer</x:v>
      </x:c>
      <x:c r="G188" s="3" t="str">
        <x:v>Continuing LecturerDirector, Cowell PressGary D. Licker Memorial Chair at Cowell College</x:v>
      </x:c>
      <x:c r="H188" s="3" t="str">
        <x:v>Literature Department</x:v>
      </x:c>
      <x:c r="I188" s="3" t="str"/>
      <x:c r="J188" s="3" t="str">
        <x:v>No political research theme is stated.</x:v>
      </x:c>
      <x:c r="K188" s="3" t="str">
        <x:v>Limited description</x:v>
      </x:c>
      <x:c r="L188" s="13" t="str">
        <x:v>https://campusdirectory.ucsc.edu/cd_detail?uid=geyoung</x:v>
      </x:c>
      <x:c r="M188" s="13" t="str">
        <x:v>https://campusdirectory.ucsc.edu/cd_detail?uid=geyoung</x:v>
      </x:c>
      <x:c r="N188" s="13" t="str">
        <x:v>https://humanities.ucsc.edu/people/</x:v>
      </x:c>
      <x:c r="O188" s="13" t="str">
        <x:v>https://campusdirectory.ucsc.edu/cd_detail?uid=geyoung</x:v>
      </x:c>
      <x:c r="P188" s="3" t="str">
        <x:v>Research Interests; Biography, Education and Training; Selected Publications</x:v>
      </x:c>
      <x:c r="Q188" s="3" t="str">
        <x:v>No applies to the limited reviewed description; it is not a finding about the entire publication record.</x:v>
      </x:c>
      <x:c r="R188" s="3" t="str">
        <x:v>geyoung</x:v>
      </x:c>
      <x:c r="S188" s="3" t="str">
        <x:v>2026-10-20</x:v>
      </x:c>
      <x:c r="T188" s="3" t="str">
        <x:v>Yes</x:v>
      </x:c>
      <x:c r="U188" s="3" t="str">
        <x:v>Yes</x:v>
      </x:c>
      <x:c r="V188" s="3" t="str">
        <x:v>Research or creative-work information appears in the UCSC directory.</x:v>
      </x:c>
      <x:c r="W188" s="3" t="str">
        <x:v>Not applicable</x:v>
      </x:c>
      <x:c r="X188" s="3" t="str">
        <x:v>No political research identified.</x:v>
      </x:c>
      <x:c r="Y188" s="3" t="str"/>
      <x:c r="Z188" s="3" t="str">
        <x:v>No</x:v>
      </x:c>
      <x:c r="AA188" s="3" t="str">
        <x:v>Non-Senate lecturer title; no security-of-employment or teaching-professor appointment documented. Exclusion does not imply part-time employment.</x:v>
      </x:c>
      <x:c r="AB188" s="3" t="str">
        <x:v>https://campusdirectory.ucsc.edu/cd_detail?uid=geyoung</x:v>
      </x:c>
      <x:c r="AC188" s="13" t="str">
        <x:v>https://campusdirectory.ucsc.edu/cd_detail?uid=geyoung</x:v>
      </x:c>
    </x:row>
    <x:row r="189" ht="82" customHeight="1">
      <x:c r="A189" s="3" t="str">
        <x:v>Zac Zimmer</x:v>
      </x:c>
      <x:c r="B189" s="3" t="str">
        <x:v>Associate</x:v>
      </x:c>
      <x:c r="C189" s="3" t="str">
        <x:v>Literature</x:v>
      </x:c>
      <x:c r="D189" s="3" t="str">
        <x:v>Latin American literature, colonial comparison, Indigenous studies, technology, aesthetics, and politics.</x:v>
      </x:c>
      <x:c r="E189" s="12" t="str">
        <x:v>Yes</x:v>
      </x:c>
      <x:c r="F189" s="3" t="str">
        <x:v>Current professoriate</x:v>
      </x:c>
      <x:c r="G189" s="3" t="str">
        <x:v>Associate Professor of Literature</x:v>
      </x:c>
      <x:c r="H189" s="3" t="str">
        <x:v>Literature Department</x:v>
      </x:c>
      <x:c r="I189" s="3" t="str">
        <x:v>Literature</x:v>
      </x:c>
      <x:c r="J189" s="3" t="str">
        <x:v>Aesthetics and politics and colonial comparison are explicitly listed.</x:v>
      </x:c>
      <x:c r="K189" s="3" t="str">
        <x:v>Reviewed description/publication</x:v>
      </x:c>
      <x:c r="L189" s="13" t="str">
        <x:v>https://campusdirectory.ucsc.edu/cd_detail?uid=zaazimme</x:v>
      </x:c>
      <x:c r="M189" s="13" t="str">
        <x:v>https://campusdirectory.ucsc.edu/cd_detail?uid=zaazimme</x:v>
      </x:c>
      <x:c r="N189" s="13" t="str">
        <x:v>https://humanities.ucsc.edu/people/</x:v>
      </x:c>
      <x:c r="O189" s="13" t="str">
        <x:v>https://campusdirectory.ucsc.edu/cd_detail?uid=zaazimme</x:v>
      </x:c>
      <x:c r="P189" s="3" t="str">
        <x:v>Summary of Expertise; Areas of Expertise; Biography, Education and Training</x:v>
      </x:c>
      <x:c r="Q189" s="3" t="str"/>
      <x:c r="R189" s="3" t="str">
        <x:v>zaazimme</x:v>
      </x:c>
      <x:c r="S189" s="3" t="str">
        <x:v>2026-10-20</x:v>
      </x:c>
      <x:c r="T189" s="3" t="str">
        <x:v>Yes</x:v>
      </x:c>
      <x:c r="U189" s="3" t="str">
        <x:v>Yes</x:v>
      </x:c>
      <x:c r="V189" s="3" t="str">
        <x:v>Research or creative-work information appears in the UCSC directory.</x:v>
      </x:c>
      <x:c r="W189" s="3" t="str">
        <x:v>Left-sympathetic</x:v>
      </x:c>
      <x:c r="X189" s="3" t="str">
        <x:v>First Contact: The book proposes decolonizing the imagination through a critique of colonial first-contact narratives and their afterlives. This is an affirmative decolonial intervention.</x:v>
      </x:c>
      <x:c r="Y189" s="3" t="str">
        <x:v>https://nupress.northwestern.edu/9798899483035/first-contact/</x:v>
      </x:c>
      <x:c r="Z189" s="3" t="str">
        <x:v>Yes</x:v>
      </x:c>
      <x:c r="AA189" s="3" t="str">
        <x:v>Professor or teaching-professor series, including emeritus status. Membership category determined from public appointment titles.</x:v>
      </x:c>
      <x:c r="AB189" s="3" t="str">
        <x:v>https://campusdirectory.ucsc.edu/cd_detail?uid=zaazimme</x:v>
      </x:c>
      <x:c r="AC189" s="13" t="str"/>
    </x:row>
    <x:row r="190" ht="82" customHeight="1">
      <x:c r="A190" s="3" t="str">
        <x:v>W E Abraham</x:v>
      </x:c>
      <x:c r="B190" s="3" t="str">
        <x:v>Full</x:v>
      </x:c>
      <x:c r="C190" s="3" t="str">
        <x:v>Philosophy</x:v>
      </x:c>
      <x:c r="D190" s="3" t="str">
        <x:v>African philosophy, Pan-Africanism, independence, ideology, and society.</x:v>
      </x:c>
      <x:c r="E190" s="12" t="str">
        <x:v>Yes</x:v>
      </x:c>
      <x:c r="F190" s="3" t="str">
        <x:v>Emeritus</x:v>
      </x:c>
      <x:c r="G190" s="3" t="str">
        <x:v>Professor Emeritus</x:v>
      </x:c>
      <x:c r="H190" s="3" t="str">
        <x:v>Philosophy Department</x:v>
      </x:c>
      <x:c r="I190" s="3" t="str">
        <x:v>Philosophy</x:v>
      </x:c>
      <x:c r="J190" s="3" t="str">
        <x:v>The Mind of Africa explicitly examines ideology, independence, and African political and social reconstruction.</x:v>
      </x:c>
      <x:c r="K190" s="3" t="str">
        <x:v>Reviewed description/publication</x:v>
      </x:c>
      <x:c r="L190" s="13" t="str">
        <x:v>https://books.google.com/books?id=rGkqCgAAQBAJ</x:v>
      </x:c>
      <x:c r="M190" s="13" t="str">
        <x:v>https://campusdirectory.ucsc.edu/cd_detail?uid=abraham</x:v>
      </x:c>
      <x:c r="N190" s="13" t="str">
        <x:v>https://humanities.ucsc.edu/people/</x:v>
      </x:c>
      <x:c r="O190" s="13" t="str">
        <x:v>https://campusdirectory.ucsc.edu/cd_detail?uid=abraham</x:v>
      </x:c>
      <x:c r="P190" s="3" t="str">
        <x:v>Supplementary research source</x:v>
      </x:c>
      <x:c r="Q190" s="3" t="str">
        <x:v>Roster-listed emeritus; inclusion does not imply current teaching or employment.</x:v>
      </x:c>
      <x:c r="R190" s="3" t="str">
        <x:v>abraham</x:v>
      </x:c>
      <x:c r="S190" s="3" t="str">
        <x:v>2026-10-20</x:v>
      </x:c>
      <x:c r="T190" s="3" t="str">
        <x:v>Yes</x:v>
      </x:c>
      <x:c r="U190" s="3" t="str">
        <x:v>No</x:v>
      </x:c>
      <x:c r="V190" s="3" t="str">
        <x:v>Research found in a supplementary public source.</x:v>
      </x:c>
      <x:c r="W190" s="3" t="str">
        <x:v>Left-sympathetic</x:v>
      </x:c>
      <x:c r="X190" s="3" t="str">
        <x:v>The Mind of Africa develops Pan-African political and social reconstruction in the context of independence and liberation.</x:v>
      </x:c>
      <x:c r="Y190" s="3" t="str">
        <x:v>https://books.google.com/books?id=rGkqCgAAQBAJ</x:v>
      </x:c>
      <x:c r="Z190" s="3" t="str">
        <x:v>Yes</x:v>
      </x:c>
      <x:c r="AA190" s="3" t="str">
        <x:v>Professor or teaching-professor series, including emeritus status. Membership category determined from public appointment titles.</x:v>
      </x:c>
      <x:c r="AB190" s="3" t="str">
        <x:v>https://campusdirectory.ucsc.edu/cd_detail?uid=abraham</x:v>
      </x:c>
      <x:c r="AC190" s="13" t="str"/>
    </x:row>
    <x:row r="191" ht="150" customHeight="1">
      <x:c r="A191" s="3" t="str">
        <x:v>Rachel Achs</x:v>
      </x:c>
      <x:c r="B191" s="3" t="str">
        <x:v>Assistant</x:v>
      </x:c>
      <x:c r="C191" s="3" t="str">
        <x:v>Philosophy</x:v>
      </x:c>
      <x:c r="D191" s="3" t="str">
        <x:v>Moral psychology, ethics, emotion, mind, and political philosophy.</x:v>
      </x:c>
      <x:c r="E191" s="12" t="str">
        <x:v>Yes</x:v>
      </x:c>
      <x:c r="F191" s="3" t="str">
        <x:v>Current professoriate</x:v>
      </x:c>
      <x:c r="G191" s="3" t="str">
        <x:v>Assistant Professor</x:v>
      </x:c>
      <x:c r="H191" s="3" t="str">
        <x:v>Philosophy</x:v>
      </x:c>
      <x:c r="I191" s="3" t="str">
        <x:v>Philosophy</x:v>
      </x:c>
      <x:c r="J191" s="3" t="str">
        <x:v>Political philosophy is explicitly included in the department's research-interests listing.</x:v>
      </x:c>
      <x:c r="K191" s="3" t="str">
        <x:v>Reviewed description/publication</x:v>
      </x:c>
      <x:c r="L191" s="13" t="str">
        <x:v>https://philosophy.ucsc.edu/people/faculty-interests/</x:v>
      </x:c>
      <x:c r="M191" s="13" t="str">
        <x:v>https://campusdirectory.ucsc.edu/cd_detail?uid=rachs</x:v>
      </x:c>
      <x:c r="N191" s="13" t="str">
        <x:v>https://philosophy.ucsc.edu/people/faculty/</x:v>
      </x:c>
      <x:c r="O191" s="13" t="str">
        <x:v>https://campusdirectory.ucsc.edu/cd_detail?uid=rachs</x:v>
      </x:c>
      <x:c r="P191" s="3" t="str">
        <x:v>Supplementary research source</x:v>
      </x:c>
      <x:c r="Q191" s="3" t="str"/>
      <x:c r="R191" s="3" t="str">
        <x:v>rachs</x:v>
      </x:c>
      <x:c r="S191" s="3" t="str">
        <x:v>2026-10-21</x:v>
      </x:c>
      <x:c r="T191" s="3" t="str">
        <x:v>Yes</x:v>
      </x:c>
      <x:c r="U191" s="3" t="str">
        <x:v>Yes</x:v>
      </x:c>
      <x:c r="V191" s="3" t="str">
        <x:v>Research or creative-work information appears in the UCSC directory.</x:v>
      </x:c>
      <x:c r="W191" s="3" t="str">
        <x:v>Left-sympathetic</x:v>
      </x:c>
      <x:c r="X191" s="3" t="str">
        <x:v>Accountability Without Vengeance; Blame and Conventional Meaning: The essays favor reform toward less punitive, more humane accountability and engage #MeToo complaints about inadequate recognition of victims. Under the existing broad scheme, this supports progressive penal-reform sympathy. It is not evidence of a radical or hard-Left position and the argument is not exclusive to the Left.</x:v>
      </x:c>
      <x:c r="Y191" s="3" t="str">
        <x:v>https://www.bostonreview.net/forum/agnes-callard-philosophy-anger/rachel-achs-accountability-without-vengeance/ ; https://ethics.harvard.edu/record-december-4-2018 ; https://rachelachs.weebly.com/public-philosophy.html</x:v>
      </x:c>
      <x:c r="Z191" s="3" t="str">
        <x:v>Yes</x:v>
      </x:c>
      <x:c r="AA191" s="3" t="str">
        <x:v>Professor or teaching-professor series, including emeritus status. Membership category determined from public appointment titles.</x:v>
      </x:c>
      <x:c r="AB191" s="3" t="str">
        <x:v>https://campusdirectory.ucsc.edu/cd_detail?uid=rachs</x:v>
      </x:c>
      <x:c r="AC191" s="13" t="str"/>
    </x:row>
    <x:row r="192" ht="82" customHeight="1">
      <x:c r="A192" s="3" t="str">
        <x:v>Sara Bernstein</x:v>
      </x:c>
      <x:c r="B192" s="3" t="str">
        <x:v>Full</x:v>
      </x:c>
      <x:c r="C192" s="3" t="str">
        <x:v>Philosophy</x:v>
      </x:c>
      <x:c r="D192" s="3" t="str">
        <x:v>Metaphysics, causation, social categories, feminist philosophy, law, and ethics.</x:v>
      </x:c>
      <x:c r="E192" s="12" t="str">
        <x:v>Yes</x:v>
      </x:c>
      <x:c r="F192" s="3" t="str">
        <x:v>Current professoriate</x:v>
      </x:c>
      <x:c r="G192" s="3" t="str">
        <x:v>Professor and Chair</x:v>
      </x:c>
      <x:c r="H192" s="3" t="str">
        <x:v>Philosophy Department</x:v>
      </x:c>
      <x:c r="I192" s="3" t="str">
        <x:v>Philosophy</x:v>
      </x:c>
      <x:c r="J192" s="3" t="str">
        <x:v>The department's research-interests page explicitly includes feminist philosophy.</x:v>
      </x:c>
      <x:c r="K192" s="3" t="str">
        <x:v>Reviewed description/publication</x:v>
      </x:c>
      <x:c r="L192" s="13" t="str">
        <x:v>https://philosophy.ucsc.edu/people/faculty-interests/</x:v>
      </x:c>
      <x:c r="M192" s="13" t="str">
        <x:v>https://campusdirectory.ucsc.edu/cd_detail?uid=sbernst1</x:v>
      </x:c>
      <x:c r="N192" s="13" t="str">
        <x:v>https://humanities.ucsc.edu/people/</x:v>
      </x:c>
      <x:c r="O192" s="13" t="str">
        <x:v>https://campusdirectory.ucsc.edu/cd_detail?uid=sbernst1</x:v>
      </x:c>
      <x:c r="P192" s="3" t="str">
        <x:v>Supplementary research source</x:v>
      </x:c>
      <x:c r="Q192" s="3" t="str"/>
      <x:c r="R192" s="3" t="str">
        <x:v>sbernst1</x:v>
      </x:c>
      <x:c r="S192" s="3" t="str">
        <x:v>2026-10-20</x:v>
      </x:c>
      <x:c r="T192" s="3" t="str">
        <x:v>Yes</x:v>
      </x:c>
      <x:c r="U192" s="3" t="str">
        <x:v>Yes</x:v>
      </x:c>
      <x:c r="V192" s="3" t="str">
        <x:v>Research or creative-work information appears in the UCSC directory.</x:v>
      </x:c>
      <x:c r="W192" s="3" t="str">
        <x:v>Left-sympathetic</x:v>
      </x:c>
      <x:c r="X192" s="3" t="str">
        <x:v>The scholarship develops feminist social metaphysics, including work on resisting social categories and biased evaluative descriptions.</x:v>
      </x:c>
      <x:c r="Y192" s="3" t="str">
        <x:v>https://philosophy.ucsc.edu/people/faculty-interests/</x:v>
      </x:c>
      <x:c r="Z192" s="3" t="str">
        <x:v>Yes</x:v>
      </x:c>
      <x:c r="AA192" s="3" t="str">
        <x:v>Professor or teaching-professor series, including emeritus status. Membership category determined from public appointment titles.</x:v>
      </x:c>
      <x:c r="AB192" s="3" t="str">
        <x:v>https://campusdirectory.ucsc.edu/cd_detail?uid=sbernst1</x:v>
      </x:c>
      <x:c r="AC192" s="13" t="str"/>
    </x:row>
    <x:row r="193" ht="82" customHeight="1">
      <x:c r="A193" s="3" t="str">
        <x:v>John F Bowin</x:v>
      </x:c>
      <x:c r="B193" s="3" t="str">
        <x:v>Associate</x:v>
      </x:c>
      <x:c r="C193" s="3" t="str">
        <x:v>Philosophy</x:v>
      </x:c>
      <x:c r="D193" s="3" t="str">
        <x:v>Ancient philosophy, ancient science, and historical and contemporary metaphysics.</x:v>
      </x:c>
      <x:c r="E193" s="12" t="str">
        <x:v>No</x:v>
      </x:c>
      <x:c r="F193" s="3" t="str">
        <x:v>Current professoriate</x:v>
      </x:c>
      <x:c r="G193" s="3" t="str">
        <x:v>Associate Professor</x:v>
      </x:c>
      <x:c r="H193" s="3" t="str">
        <x:v>Philosophy Department</x:v>
      </x:c>
      <x:c r="I193" s="3" t="str">
        <x:v>Philosophy</x:v>
      </x:c>
      <x:c r="J193" s="3" t="str">
        <x:v>No political topic appears in the stated research interests.</x:v>
      </x:c>
      <x:c r="K193" s="3" t="str">
        <x:v>Reviewed description/publication</x:v>
      </x:c>
      <x:c r="L193" s="13" t="str">
        <x:v>https://campusdirectory.ucsc.edu/cd_detail?uid=jbowin</x:v>
      </x:c>
      <x:c r="M193" s="13" t="str">
        <x:v>https://campusdirectory.ucsc.edu/cd_detail?uid=jbowin</x:v>
      </x:c>
      <x:c r="N193" s="13" t="str">
        <x:v>https://humanities.ucsc.edu/people/</x:v>
      </x:c>
      <x:c r="O193" s="13" t="str">
        <x:v>https://campusdirectory.ucsc.edu/cd_detail?uid=jbowin</x:v>
      </x:c>
      <x:c r="P193" s="3" t="str">
        <x:v>Research Interests; Areas of Expertise; Biography, Education and Training; Selected Publications</x:v>
      </x:c>
      <x:c r="Q193" s="3" t="str"/>
      <x:c r="R193" s="3" t="str">
        <x:v>jbowin</x:v>
      </x:c>
      <x:c r="S193" s="3" t="str">
        <x:v>2026-10-20</x:v>
      </x:c>
      <x:c r="T193" s="3" t="str">
        <x:v>Yes</x:v>
      </x:c>
      <x:c r="U193" s="3" t="str">
        <x:v>Yes</x:v>
      </x:c>
      <x:c r="V193" s="3" t="str">
        <x:v>Research or creative-work information appears in the UCSC directory.</x:v>
      </x:c>
      <x:c r="W193" s="3" t="str">
        <x:v>Not applicable</x:v>
      </x:c>
      <x:c r="X193" s="3" t="str">
        <x:v>No political research identified.</x:v>
      </x:c>
      <x:c r="Y193" s="3" t="str"/>
      <x:c r="Z193" s="3" t="str">
        <x:v>Yes</x:v>
      </x:c>
      <x:c r="AA193" s="3" t="str">
        <x:v>Professor or teaching-professor series, including emeritus status. Membership category determined from public appointment titles.</x:v>
      </x:c>
      <x:c r="AB193" s="3" t="str">
        <x:v>https://campusdirectory.ucsc.edu/cd_detail?uid=jbowin</x:v>
      </x:c>
      <x:c r="AC193" s="13" t="str">
        <x:v>https://campusdirectory.ucsc.edu/cd_detail?uid=jbowin</x:v>
      </x:c>
    </x:row>
    <x:row r="194" ht="82" customHeight="1">
      <x:c r="A194" s="3" t="str">
        <x:v>Janette Anne Dinishak</x:v>
      </x:c>
      <x:c r="B194" s="3" t="str">
        <x:v>Associate</x:v>
      </x:c>
      <x:c r="C194" s="3" t="str">
        <x:v>Philosophy</x:v>
      </x:c>
      <x:c r="D194" s="3" t="str">
        <x:v>Philosophy of autism and neurodiversity, psychology, ethical theory, and injustice in interpreting autistic experience.</x:v>
      </x:c>
      <x:c r="E194" s="12" t="str">
        <x:v>Yes</x:v>
      </x:c>
      <x:c r="F194" s="3" t="str">
        <x:v>Current professoriate</x:v>
      </x:c>
      <x:c r="G194" s="3" t="str">
        <x:v>Associate ProfessorAssociate Director, Center for Public Philosophy</x:v>
      </x:c>
      <x:c r="H194" s="3" t="str">
        <x:v>Philosophy Department</x:v>
      </x:c>
      <x:c r="I194" s="3" t="str">
        <x:v>Philosophy</x:v>
      </x:c>
      <x:c r="J194" s="3" t="str">
        <x:v>The publication list explicitly includes autistic autobiography and hermeneutical injustice.</x:v>
      </x:c>
      <x:c r="K194" s="3" t="str">
        <x:v>Reviewed description/publication</x:v>
      </x:c>
      <x:c r="L194" s="13" t="str">
        <x:v>https://campusdirectory.ucsc.edu/cd_detail?uid=jdinisha</x:v>
      </x:c>
      <x:c r="M194" s="13" t="str">
        <x:v>https://campusdirectory.ucsc.edu/cd_detail?uid=jdinisha</x:v>
      </x:c>
      <x:c r="N194" s="13" t="str">
        <x:v>https://humanities.ucsc.edu/people/</x:v>
      </x:c>
      <x:c r="O194" s="13" t="str">
        <x:v>https://campusdirectory.ucsc.edu/cd_detail?uid=jdinisha</x:v>
      </x:c>
      <x:c r="P194" s="3" t="str">
        <x:v>Research Interests; Areas of Expertise; Biography, Education and Training; Selected Publications</x:v>
      </x:c>
      <x:c r="Q194" s="3" t="str"/>
      <x:c r="R194" s="3" t="str">
        <x:v>jdinisha</x:v>
      </x:c>
      <x:c r="S194" s="3" t="str">
        <x:v>2026-10-20</x:v>
      </x:c>
      <x:c r="T194" s="3" t="str">
        <x:v>Yes</x:v>
      </x:c>
      <x:c r="U194" s="3" t="str">
        <x:v>Yes</x:v>
      </x:c>
      <x:c r="V194" s="3" t="str">
        <x:v>Research or creative-work information appears in the UCSC directory.</x:v>
      </x:c>
      <x:c r="W194" s="3" t="str">
        <x:v>Left-sympathetic</x:v>
      </x:c>
      <x:c r="X194" s="3" t="str">
        <x:v>The research argues for neurodiversity-inclusive science and challenges injustices in interpreting autistic experience.</x:v>
      </x:c>
      <x:c r="Y194" s="3" t="str">
        <x:v>https://campusdirectory.ucsc.edu/cd_detail?uid=jdinisha</x:v>
      </x:c>
      <x:c r="Z194" s="3" t="str">
        <x:v>Yes</x:v>
      </x:c>
      <x:c r="AA194" s="3" t="str">
        <x:v>Professor or teaching-professor series, including emeritus status. Membership category determined from public appointment titles.</x:v>
      </x:c>
      <x:c r="AB194" s="3" t="str">
        <x:v>https://campusdirectory.ucsc.edu/cd_detail?uid=jdinisha</x:v>
      </x:c>
      <x:c r="AC194" s="13" t="str">
        <x:v>https://campusdirectory.ucsc.edu/cd_detail?uid=jdinisha</x:v>
      </x:c>
    </x:row>
    <x:row r="195" ht="82" customHeight="1">
      <x:c r="A195" s="3" t="str">
        <x:v>Jonathan E Ellis</x:v>
      </x:c>
      <x:c r="B195" s="3" t="str">
        <x:v>Full</x:v>
      </x:c>
      <x:c r="C195" s="3" t="str">
        <x:v>Philosophy</x:v>
      </x:c>
      <x:c r="D195" s="3" t="str">
        <x:v>Epistemology, motivated reasoning, social obligations, public deliberation, and responsibility in contentious debate.</x:v>
      </x:c>
      <x:c r="E195" s="12" t="str">
        <x:v>Yes</x:v>
      </x:c>
      <x:c r="F195" s="3" t="str">
        <x:v>Current professoriate</x:v>
      </x:c>
      <x:c r="G195" s="3" t="str">
        <x:v>Professor, Department of PhilosophyFounding and Executive Director, Center for Public Philosophy</x:v>
      </x:c>
      <x:c r="H195" s="3" t="str">
        <x:v>Philosophy Department</x:v>
      </x:c>
      <x:c r="I195" s="3" t="str">
        <x:v>Philosophy</x:v>
      </x:c>
      <x:c r="J195" s="3" t="str">
        <x:v>The author describes research connecting motivated reasoning, political theory, and social obligations.</x:v>
      </x:c>
      <x:c r="K195" s="3" t="str">
        <x:v>Reviewed description/publication</x:v>
      </x:c>
      <x:c r="L195" s="13" t="str">
        <x:v>https://philpeople.org/profiles/jonathan-ellis</x:v>
      </x:c>
      <x:c r="M195" s="13" t="str">
        <x:v>https://campusdirectory.ucsc.edu/cd_detail?uid=jellis</x:v>
      </x:c>
      <x:c r="N195" s="13" t="str">
        <x:v>https://humanities.ucsc.edu/people/</x:v>
      </x:c>
      <x:c r="O195" s="13" t="str">
        <x:v>https://campusdirectory.ucsc.edu/cd_detail?uid=jellis</x:v>
      </x:c>
      <x:c r="P195" s="3" t="str">
        <x:v>Supplementary publication or research account</x:v>
      </x:c>
      <x:c r="Q195" s="3" t="str"/>
      <x:c r="R195" s="3" t="str">
        <x:v>jellis</x:v>
      </x:c>
      <x:c r="S195" s="3" t="str">
        <x:v>2026-10-20</x:v>
      </x:c>
      <x:c r="T195" s="3" t="str">
        <x:v>Yes</x:v>
      </x:c>
      <x:c r="U195" s="3" t="str">
        <x:v>Yes</x:v>
      </x:c>
      <x:c r="V195" s="3" t="str">
        <x:v>Research or creative-work information appears in the UCSC directory.</x:v>
      </x:c>
      <x:c r="W195" s="3" t="str">
        <x:v>Not established</x:v>
      </x:c>
      <x:c r="X195" s="3" t="str">
        <x:v>Research program on motivated reasoning and epistemic responsibility: The author describes obligations to reason responsibly and deliberate on contentious questions. The reviewed statement does not assign those obligations to one political side or advance a directional policy argument; this is Jonathan Ellis, not John Ellis.</x:v>
      </x:c>
      <x:c r="Y195" s="3" t="str">
        <x:v>https://philpeople.org/profiles/jonathan-ellis</x:v>
      </x:c>
      <x:c r="Z195" s="3" t="str">
        <x:v>Yes</x:v>
      </x:c>
      <x:c r="AA195" s="3" t="str">
        <x:v>Professor or teaching-professor series, including emeritus status. Membership category determined from public appointment titles.</x:v>
      </x:c>
      <x:c r="AB195" s="3" t="str">
        <x:v>https://campusdirectory.ucsc.edu/cd_detail?uid=jellis</x:v>
      </x:c>
      <x:c r="AC195" s="13" t="str"/>
    </x:row>
    <x:row r="196" ht="82" customHeight="1">
      <x:c r="A196" s="3" t="str">
        <x:v>Dion N Farquhar</x:v>
      </x:c>
      <x:c r="B196" s="3" t="str">
        <x:v>Lecturer</x:v>
      </x:c>
      <x:c r="C196" s="3" t="str">
        <x:v>Philosophy</x:v>
      </x:c>
      <x:c r="D196" s="3" t="str">
        <x:v>Literary and political theory, literature, and poetry.</x:v>
      </x:c>
      <x:c r="E196" s="12" t="str">
        <x:v>Yes</x:v>
      </x:c>
      <x:c r="F196" s="3" t="str">
        <x:v>Lecturer</x:v>
      </x:c>
      <x:c r="G196" s="3" t="str">
        <x:v>Lecturer</x:v>
      </x:c>
      <x:c r="H196" s="3" t="str">
        <x:v>Philosophy</x:v>
      </x:c>
      <x:c r="I196" s="3" t="str">
        <x:v>Philosophy</x:v>
      </x:c>
      <x:c r="J196" s="3" t="str">
        <x:v>Political theory is explicitly listed.</x:v>
      </x:c>
      <x:c r="K196" s="3" t="str">
        <x:v>Reviewed description/publication</x:v>
      </x:c>
      <x:c r="L196" s="13" t="str">
        <x:v>https://campusdirectory.ucsc.edu/cd_detail?uid=dnfarquh</x:v>
      </x:c>
      <x:c r="M196" s="13" t="str">
        <x:v>https://campusdirectory.ucsc.edu/cd_detail?uid=dnfarquh</x:v>
      </x:c>
      <x:c r="N196" s="13" t="str">
        <x:v>https://philosophy.ucsc.edu/people/faculty/</x:v>
      </x:c>
      <x:c r="O196" s="13" t="str">
        <x:v>https://campusdirectory.ucsc.edu/cd_detail?uid=dnfarquh</x:v>
      </x:c>
      <x:c r="P196" s="3" t="str">
        <x:v>Summary of Expertise; Biography, Education and Training; Selected Publications</x:v>
      </x:c>
      <x:c r="Q196" s="3" t="str"/>
      <x:c r="R196" s="3" t="str">
        <x:v>dnfarquh</x:v>
      </x:c>
      <x:c r="S196" s="3" t="str">
        <x:v>2026-10-20</x:v>
      </x:c>
      <x:c r="T196" s="3" t="str">
        <x:v>Yes</x:v>
      </x:c>
      <x:c r="U196" s="3" t="str">
        <x:v>Yes</x:v>
      </x:c>
      <x:c r="V196" s="3" t="str">
        <x:v>Research or creative-work information appears in the UCSC directory.</x:v>
      </x:c>
      <x:c r="W196" s="3" t="str">
        <x:v>Left-sympathetic</x:v>
      </x:c>
      <x:c r="X196" s="3" t="str">
        <x:v>The Other Machine: Discourse and Reproductive Technologies: The book intervenes within feminist debates over reproduction, criticizing both market liberalism and essentialist feminist positions through a feminist theoretical analysis. Critique within feminism does not make its framework politically indeterminate.</x:v>
      </x:c>
      <x:c r="Y196" s="3" t="str">
        <x:v>https://www.routledge.com/x/x/p/book/9780415912785</x:v>
      </x:c>
      <x:c r="Z196" s="3" t="str">
        <x:v>No</x:v>
      </x:c>
      <x:c r="AA196" s="3" t="str">
        <x:v>Non-Senate lecturer title; no security-of-employment or teaching-professor appointment documented. Exclusion does not imply part-time employment.</x:v>
      </x:c>
      <x:c r="AB196" s="3" t="str">
        <x:v>https://campusdirectory.ucsc.edu/cd_detail?uid=dnfarquh</x:v>
      </x:c>
      <x:c r="AC196" s="13" t="str"/>
    </x:row>
    <x:row r="197" ht="82" customHeight="1">
      <x:c r="A197" s="3" t="str">
        <x:v>Robert A Goff</x:v>
      </x:c>
      <x:c r="B197" s="3" t="str">
        <x:v>Full</x:v>
      </x:c>
      <x:c r="C197" s="3" t="str">
        <x:v>Philosophy</x:v>
      </x:c>
      <x:c r="D197" s="3" t="str">
        <x:v>A research description was not established from the reviewed university profile.</x:v>
      </x:c>
      <x:c r="E197" s="12"/>
      <x:c r="F197" s="3" t="str">
        <x:v>Emeritus</x:v>
      </x:c>
      <x:c r="G197" s="3" t="str">
        <x:v>Professor Emeritus</x:v>
      </x:c>
      <x:c r="H197" s="3" t="str">
        <x:v>Philosophy Department</x:v>
      </x:c>
      <x:c r="I197" s="3" t="str">
        <x:v>Philosophy</x:v>
      </x:c>
      <x:c r="J197" s="3" t="str">
        <x:v>Insufficient research information.</x:v>
      </x:c>
      <x:c r="K197" s="3" t="str">
        <x:v>Insufficient information</x:v>
      </x:c>
      <x:c r="L197" s="13" t="str">
        <x:v>https://campusdirectory.ucsc.edu/cd_detail?uid=robtg</x:v>
      </x:c>
      <x:c r="M197" s="13" t="str">
        <x:v>https://campusdirectory.ucsc.edu/cd_detail?uid=robtg</x:v>
      </x:c>
      <x:c r="N197" s="13" t="str">
        <x:v>https://humanities.ucsc.edu/people/</x:v>
      </x:c>
      <x:c r="O197" s="13" t="str">
        <x:v>https://campusdirectory.ucsc.edu/cd_detail?uid=robtg</x:v>
      </x:c>
      <x:c r="P197" s="3" t="str">
        <x:v>No research description found in directory; supplementary search inconclusive</x:v>
      </x:c>
      <x:c r="Q197" s="3" t="str">
        <x:v>Unclassified: not counted as No. Roster-listed emeritus; inclusion does not imply current teaching or employment.</x:v>
      </x:c>
      <x:c r="R197" s="3" t="str">
        <x:v>robtg</x:v>
      </x:c>
      <x:c r="S197" s="3" t="str">
        <x:v>2026-10-20</x:v>
      </x:c>
      <x:c r="T197" s="3" t="str">
        <x:v>No</x:v>
      </x:c>
      <x:c r="U197" s="3" t="str">
        <x:v>No</x:v>
      </x:c>
      <x:c r="V197" s="3" t="str">
        <x:v>No research description or publication adequate to classify was found in the reviewed sources.</x:v>
      </x:c>
      <x:c r="W197" s="3" t="str">
        <x:v>Not applicable</x:v>
      </x:c>
      <x:c r="X197" s="3" t="str">
        <x:v>Research not found in the reviewed sources.</x:v>
      </x:c>
      <x:c r="Y197" s="3" t="str"/>
      <x:c r="Z197" s="3" t="str">
        <x:v>Yes</x:v>
      </x:c>
      <x:c r="AA197" s="3" t="str">
        <x:v>Professor or teaching-professor series, including emeritus status. Membership category determined from public appointment titles.</x:v>
      </x:c>
      <x:c r="AB197" s="3" t="str">
        <x:v>https://campusdirectory.ucsc.edu/cd_detail?uid=robtg</x:v>
      </x:c>
      <x:c r="AC197" s="13" t="str"/>
    </x:row>
    <x:row r="198" ht="82" customHeight="1">
      <x:c r="A198" s="3" t="str">
        <x:v>Daniel Edward Guevara</x:v>
      </x:c>
      <x:c r="B198" s="3" t="str">
        <x:v>Full</x:v>
      </x:c>
      <x:c r="C198" s="3" t="str">
        <x:v>Philosophy</x:v>
      </x:c>
      <x:c r="D198" s="3" t="str">
        <x:v>Kant, moral philosophy, the ethics of species conservation, and environmental ethics.</x:v>
      </x:c>
      <x:c r="E198" s="12" t="str">
        <x:v>Yes</x:v>
      </x:c>
      <x:c r="F198" s="3" t="str">
        <x:v>Emeritus</x:v>
      </x:c>
      <x:c r="G198" s="3" t="str">
        <x:v>Professor Emeritus</x:v>
      </x:c>
      <x:c r="H198" s="3" t="str">
        <x:v>Philosophy Department</x:v>
      </x:c>
      <x:c r="I198" s="3" t="str">
        <x:v>Philosophy</x:v>
      </x:c>
      <x:c r="J198" s="3" t="str">
        <x:v>Normative questions about conservation and environmental responsibilities concern collective priorities and obligations.</x:v>
      </x:c>
      <x:c r="K198" s="3" t="str">
        <x:v>Reviewed description/publication</x:v>
      </x:c>
      <x:c r="L198" s="13" t="str">
        <x:v>https://danielguevara.sites.ucsc.edu/</x:v>
      </x:c>
      <x:c r="M198" s="13" t="str">
        <x:v>https://campusdirectory.ucsc.edu/cd_detail?uid=guevara</x:v>
      </x:c>
      <x:c r="N198" s="13" t="str">
        <x:v>https://humanities.ucsc.edu/people/</x:v>
      </x:c>
      <x:c r="O198" s="13" t="str">
        <x:v>https://campusdirectory.ucsc.edu/cd_detail?uid=guevara</x:v>
      </x:c>
      <x:c r="P198" s="3" t="str">
        <x:v>Supplementary publication or research account</x:v>
      </x:c>
      <x:c r="Q198" s="3" t="str">
        <x:v>Roster-listed emeritus; inclusion does not imply current teaching or employment.</x:v>
      </x:c>
      <x:c r="R198" s="3" t="str">
        <x:v>guevara</x:v>
      </x:c>
      <x:c r="S198" s="3" t="str">
        <x:v>2026-10-20</x:v>
      </x:c>
      <x:c r="T198" s="3" t="str">
        <x:v>Yes</x:v>
      </x:c>
      <x:c r="U198" s="3" t="str">
        <x:v>Yes</x:v>
      </x:c>
      <x:c r="V198" s="3" t="str">
        <x:v>Research or creative-work information appears in the UCSC directory.</x:v>
      </x:c>
      <x:c r="W198" s="3" t="str">
        <x:v>Left-sympathetic</x:v>
      </x:c>
      <x:c r="X198" s="3" t="str">
        <x:v>Sustainable development as deus ex machina: The article criticizes the growth imperative and argues that sustainable-development rhetoric masks continued destruction of nature. Coded as an environmental and anti-growth critique of dominant economic priorities.</x:v>
      </x:c>
      <x:c r="Y198" s="3" t="str">
        <x:v>https://doi.org/10.1016/j.biocon.2017.01.016</x:v>
      </x:c>
      <x:c r="Z198" s="3" t="str">
        <x:v>Yes</x:v>
      </x:c>
      <x:c r="AA198" s="3" t="str">
        <x:v>Professor or teaching-professor series, including emeritus status. Membership category determined from public appointment titles.</x:v>
      </x:c>
      <x:c r="AB198" s="3" t="str">
        <x:v>https://campusdirectory.ucsc.edu/cd_detail?uid=guevara</x:v>
      </x:c>
      <x:c r="AC198" s="13" t="str">
        <x:v>https://campusdirectory.ucsc.edu/cd_detail?uid=guevara</x:v>
      </x:c>
    </x:row>
    <x:row r="199" ht="82" customHeight="1">
      <x:c r="A199" s="3" t="str">
        <x:v>Lauren Macaulay Lyons</x:v>
      </x:c>
      <x:c r="B199" s="3" t="str">
        <x:v>Assistant</x:v>
      </x:c>
      <x:c r="C199" s="3" t="str">
        <x:v>Philosophy</x:v>
      </x:c>
      <x:c r="D199" s="3" t="str">
        <x:v>Ethics, social and political philosophy, and philosophy of law.</x:v>
      </x:c>
      <x:c r="E199" s="12" t="str">
        <x:v>Yes</x:v>
      </x:c>
      <x:c r="F199" s="3" t="str">
        <x:v>Current professoriate</x:v>
      </x:c>
      <x:c r="G199" s="3" t="str">
        <x:v>Assistant Professor</x:v>
      </x:c>
      <x:c r="H199" s="3" t="str">
        <x:v>Philosophy Department</x:v>
      </x:c>
      <x:c r="I199" s="3" t="str">
        <x:v>Philosophy</x:v>
      </x:c>
      <x:c r="J199" s="3" t="str">
        <x:v>Social and political philosophy is explicitly listed by the department.</x:v>
      </x:c>
      <x:c r="K199" s="3" t="str">
        <x:v>Reviewed description/publication</x:v>
      </x:c>
      <x:c r="L199" s="13" t="str">
        <x:v>https://philosophy.ucsc.edu/people/faculty-interests/</x:v>
      </x:c>
      <x:c r="M199" s="13" t="str">
        <x:v>https://campusdirectory.ucsc.edu/cd_detail?uid=lmlyons</x:v>
      </x:c>
      <x:c r="N199" s="13" t="str">
        <x:v>https://humanities.ucsc.edu/people/</x:v>
      </x:c>
      <x:c r="O199" s="13" t="str">
        <x:v>https://campusdirectory.ucsc.edu/cd_detail?uid=lmlyons</x:v>
      </x:c>
      <x:c r="P199" s="3" t="str">
        <x:v>Supplementary research source</x:v>
      </x:c>
      <x:c r="Q199" s="3" t="str"/>
      <x:c r="R199" s="3" t="str">
        <x:v>lmlyons</x:v>
      </x:c>
      <x:c r="S199" s="3" t="str">
        <x:v>2026-10-20</x:v>
      </x:c>
      <x:c r="T199" s="3" t="str">
        <x:v>Yes</x:v>
      </x:c>
      <x:c r="U199" s="3" t="str">
        <x:v>No</x:v>
      </x:c>
      <x:c r="V199" s="3" t="str">
        <x:v>Research found in a supplementary public source.</x:v>
      </x:c>
      <x:c r="W199" s="3" t="str">
        <x:v>Left-sympathetic</x:v>
      </x:c>
      <x:c r="X199" s="3" t="str">
        <x:v>Why We Should Unbundle the Police explicitly defends reallocating police powers to address racial structural injustice.</x:v>
      </x:c>
      <x:c r="Y199" s="3" t="str">
        <x:v>https://www.jesp.org/paper/36346f73-90e0-81a7-93ed-f26e971218c0</x:v>
      </x:c>
      <x:c r="Z199" s="3" t="str">
        <x:v>Yes</x:v>
      </x:c>
      <x:c r="AA199" s="3" t="str">
        <x:v>Professor or teaching-professor series, including emeritus status. Membership category determined from public appointment titles.</x:v>
      </x:c>
      <x:c r="AB199" s="3" t="str">
        <x:v>https://campusdirectory.ucsc.edu/cd_detail?uid=lmlyons</x:v>
      </x:c>
      <x:c r="AC199" s="13" t="str"/>
    </x:row>
    <x:row r="200" ht="82" customHeight="1">
      <x:c r="A200" s="3" t="str">
        <x:v>Daniel Nolan</x:v>
      </x:c>
      <x:c r="B200" s="3" t="str">
        <x:v>Full</x:v>
      </x:c>
      <x:c r="C200" s="3" t="str">
        <x:v>Philosophy</x:v>
      </x:c>
      <x:c r="D200" s="3" t="str">
        <x:v>Metaphysics, language, science, logic, history of philosophy, ethics, and metaethics.</x:v>
      </x:c>
      <x:c r="E200" s="12" t="str">
        <x:v>No</x:v>
      </x:c>
      <x:c r="F200" s="3" t="str">
        <x:v>Current professoriate</x:v>
      </x:c>
      <x:c r="G200" s="3" t="str">
        <x:v>Professor</x:v>
      </x:c>
      <x:c r="H200" s="3" t="str">
        <x:v>Philosophy Department</x:v>
      </x:c>
      <x:c r="I200" s="3" t="str">
        <x:v>Philosophy</x:v>
      </x:c>
      <x:c r="J200" s="3" t="str">
        <x:v>No political topic appears in the cited research-interests listing.</x:v>
      </x:c>
      <x:c r="K200" s="3" t="str">
        <x:v>Reviewed description/publication</x:v>
      </x:c>
      <x:c r="L200" s="13" t="str">
        <x:v>https://philosophy.ucsc.edu/people/faculty-interests/</x:v>
      </x:c>
      <x:c r="M200" s="13" t="str">
        <x:v>https://campusdirectory.ucsc.edu/cd_detail?uid=dnolan1</x:v>
      </x:c>
      <x:c r="N200" s="13" t="str">
        <x:v>https://humanities.ucsc.edu/people/</x:v>
      </x:c>
      <x:c r="O200" s="13" t="str">
        <x:v>https://campusdirectory.ucsc.edu/cd_detail?uid=dnolan1</x:v>
      </x:c>
      <x:c r="P200" s="3" t="str">
        <x:v>Supplementary research source</x:v>
      </x:c>
      <x:c r="Q200" s="3" t="str"/>
      <x:c r="R200" s="3" t="str">
        <x:v>dnolan1</x:v>
      </x:c>
      <x:c r="S200" s="3" t="str">
        <x:v>2026-10-20</x:v>
      </x:c>
      <x:c r="T200" s="3" t="str">
        <x:v>Yes</x:v>
      </x:c>
      <x:c r="U200" s="3" t="str">
        <x:v>Yes</x:v>
      </x:c>
      <x:c r="V200" s="3" t="str">
        <x:v>Research or creative-work information appears in the UCSC directory.</x:v>
      </x:c>
      <x:c r="W200" s="3" t="str">
        <x:v>Not applicable</x:v>
      </x:c>
      <x:c r="X200" s="3" t="str">
        <x:v>No political research identified.</x:v>
      </x:c>
      <x:c r="Y200" s="3" t="str"/>
      <x:c r="Z200" s="3" t="str">
        <x:v>Yes</x:v>
      </x:c>
      <x:c r="AA200" s="3" t="str">
        <x:v>Professor or teaching-professor series, including emeritus status. Membership category determined from public appointment titles.</x:v>
      </x:c>
      <x:c r="AB200" s="3" t="str">
        <x:v>https://campusdirectory.ucsc.edu/cd_detail?uid=dnolan1</x:v>
      </x:c>
      <x:c r="AC200" s="13" t="str"/>
    </x:row>
    <x:row r="201" ht="82" customHeight="1">
      <x:c r="A201" s="3" t="str">
        <x:v>Nico Orlandi</x:v>
      </x:c>
      <x:c r="B201" s="3" t="str">
        <x:v>Full</x:v>
      </x:c>
      <x:c r="C201" s="3" t="str">
        <x:v>Philosophy</x:v>
      </x:c>
      <x:c r="D201" s="3" t="str">
        <x:v>Philosophy of mind, perception, epistemology, and cognitive science.</x:v>
      </x:c>
      <x:c r="E201" s="12" t="str">
        <x:v>No</x:v>
      </x:c>
      <x:c r="F201" s="3" t="str">
        <x:v>Current professoriate</x:v>
      </x:c>
      <x:c r="G201" s="3" t="str">
        <x:v>Professor</x:v>
      </x:c>
      <x:c r="H201" s="3" t="str">
        <x:v>Philosophy Department</x:v>
      </x:c>
      <x:c r="I201" s="3" t="str">
        <x:v>Philosophy</x:v>
      </x:c>
      <x:c r="J201" s="3" t="str">
        <x:v>No political theme appears in the cited research-interests description.</x:v>
      </x:c>
      <x:c r="K201" s="3" t="str">
        <x:v>Reviewed description/publication</x:v>
      </x:c>
      <x:c r="L201" s="13" t="str">
        <x:v>https://philosophy.ucsc.edu/people/faculty-interests/</x:v>
      </x:c>
      <x:c r="M201" s="13" t="str">
        <x:v>https://campusdirectory.ucsc.edu/cd_detail?uid=norlandi</x:v>
      </x:c>
      <x:c r="N201" s="13" t="str">
        <x:v>https://humanities.ucsc.edu/people/</x:v>
      </x:c>
      <x:c r="O201" s="13" t="str">
        <x:v>https://campusdirectory.ucsc.edu/cd_detail?uid=norlandi</x:v>
      </x:c>
      <x:c r="P201" s="3" t="str">
        <x:v>Supplementary research source</x:v>
      </x:c>
      <x:c r="Q201" s="3" t="str"/>
      <x:c r="R201" s="3" t="str">
        <x:v>norlandi</x:v>
      </x:c>
      <x:c r="S201" s="3" t="str">
        <x:v>2026-10-20</x:v>
      </x:c>
      <x:c r="T201" s="3" t="str">
        <x:v>Yes</x:v>
      </x:c>
      <x:c r="U201" s="3" t="str">
        <x:v>Yes</x:v>
      </x:c>
      <x:c r="V201" s="3" t="str">
        <x:v>Research or creative-work information appears in the UCSC directory.</x:v>
      </x:c>
      <x:c r="W201" s="3" t="str">
        <x:v>Not applicable</x:v>
      </x:c>
      <x:c r="X201" s="3" t="str">
        <x:v>No political research identified.</x:v>
      </x:c>
      <x:c r="Y201" s="3" t="str"/>
      <x:c r="Z201" s="3" t="str">
        <x:v>Yes</x:v>
      </x:c>
      <x:c r="AA201" s="3" t="str">
        <x:v>Professor or teaching-professor series, including emeritus status. Membership category determined from public appointment titles.</x:v>
      </x:c>
      <x:c r="AB201" s="3" t="str">
        <x:v>https://campusdirectory.ucsc.edu/cd_detail?uid=norlandi</x:v>
      </x:c>
      <x:c r="AC201" s="13" t="str"/>
    </x:row>
    <x:row r="202" ht="82" customHeight="1">
      <x:c r="A202" s="3" t="str">
        <x:v>Richard E Otte</x:v>
      </x:c>
      <x:c r="B202" s="3" t="str">
        <x:v>Full</x:v>
      </x:c>
      <x:c r="C202" s="3" t="str">
        <x:v>Philosophy</x:v>
      </x:c>
      <x:c r="D202" s="3" t="str">
        <x:v>Philosophy of religion, free will, and the logical problem of evil.</x:v>
      </x:c>
      <x:c r="E202" s="12" t="str">
        <x:v>No</x:v>
      </x:c>
      <x:c r="F202" s="3" t="str">
        <x:v>Emeritus</x:v>
      </x:c>
      <x:c r="G202" s="3" t="str">
        <x:v>Professor Emeritus</x:v>
      </x:c>
      <x:c r="H202" s="3" t="str">
        <x:v>Philosophy Department</x:v>
      </x:c>
      <x:c r="I202" s="3" t="str">
        <x:v>Philosophy</x:v>
      </x:c>
      <x:c r="J202" s="3" t="str">
        <x:v>The identified research concerns metaphysical and religious arguments without a political theme.</x:v>
      </x:c>
      <x:c r="K202" s="3" t="str">
        <x:v>Reviewed description/publication</x:v>
      </x:c>
      <x:c r="L202" s="13" t="str">
        <x:v>https://people.ucsc.edu/~otte/articles/otte.twd.pdf</x:v>
      </x:c>
      <x:c r="M202" s="13" t="str">
        <x:v>https://campusdirectory.ucsc.edu/cd_detail?uid=otte</x:v>
      </x:c>
      <x:c r="N202" s="13" t="str">
        <x:v>https://humanities.ucsc.edu/people/</x:v>
      </x:c>
      <x:c r="O202" s="13" t="str">
        <x:v>https://campusdirectory.ucsc.edu/cd_detail?uid=otte</x:v>
      </x:c>
      <x:c r="P202" s="3" t="str">
        <x:v>Supplementary research source</x:v>
      </x:c>
      <x:c r="Q202" s="3" t="str">
        <x:v>Roster-listed emeritus; inclusion does not imply current teaching or employment.</x:v>
      </x:c>
      <x:c r="R202" s="3" t="str">
        <x:v>otte</x:v>
      </x:c>
      <x:c r="S202" s="3" t="str">
        <x:v>2026-10-20</x:v>
      </x:c>
      <x:c r="T202" s="3" t="str">
        <x:v>Yes</x:v>
      </x:c>
      <x:c r="U202" s="3" t="str">
        <x:v>Yes</x:v>
      </x:c>
      <x:c r="V202" s="3" t="str">
        <x:v>Research or creative-work information appears in the UCSC directory.</x:v>
      </x:c>
      <x:c r="W202" s="3" t="str">
        <x:v>Not applicable</x:v>
      </x:c>
      <x:c r="X202" s="3" t="str">
        <x:v>No political research identified.</x:v>
      </x:c>
      <x:c r="Y202" s="3" t="str"/>
      <x:c r="Z202" s="3" t="str">
        <x:v>Yes</x:v>
      </x:c>
      <x:c r="AA202" s="3" t="str">
        <x:v>Professor or teaching-professor series, including emeritus status. Membership category determined from public appointment titles.</x:v>
      </x:c>
      <x:c r="AB202" s="3" t="str">
        <x:v>https://campusdirectory.ucsc.edu/cd_detail?uid=otte</x:v>
      </x:c>
      <x:c r="AC202" s="13" t="str"/>
    </x:row>
    <x:row r="203" ht="82" customHeight="1">
      <x:c r="A203" s="3" t="str">
        <x:v>Jeanne Proust</x:v>
      </x:c>
      <x:c r="B203" s="3" t="str">
        <x:v>Lecturer</x:v>
      </x:c>
      <x:c r="C203" s="3" t="str">
        <x:v>Philosophy</x:v>
      </x:c>
      <x:c r="D203" s="3" t="str">
        <x:v>Willpower, psychology, ethics, technology, bioethics, feminist theory, and aesthetics.</x:v>
      </x:c>
      <x:c r="E203" s="12" t="str">
        <x:v>Yes</x:v>
      </x:c>
      <x:c r="F203" s="3" t="str">
        <x:v>Lecturer</x:v>
      </x:c>
      <x:c r="G203" s="3" t="str">
        <x:v>Lecturer</x:v>
      </x:c>
      <x:c r="H203" s="3" t="str">
        <x:v>Philosophy</x:v>
      </x:c>
      <x:c r="I203" s="3" t="str">
        <x:v>Philosophy</x:v>
      </x:c>
      <x:c r="J203" s="3" t="str">
        <x:v>The author’s research biography and CV explicitly identify feminist theory and gender studies.</x:v>
      </x:c>
      <x:c r="K203" s="3" t="str">
        <x:v>Reviewed description/publication</x:v>
      </x:c>
      <x:c r="L203" s="13" t="str">
        <x:v>https://jeanneproust.github.io/about.html</x:v>
      </x:c>
      <x:c r="M203" s="13" t="str">
        <x:v>https://campusdirectory.ucsc.edu/cd_detail?uid=jproust</x:v>
      </x:c>
      <x:c r="N203" s="13" t="str">
        <x:v>https://philosophy.ucsc.edu/people/faculty/</x:v>
      </x:c>
      <x:c r="O203" s="13" t="str">
        <x:v>https://campusdirectory.ucsc.edu/cd_detail?uid=jproust</x:v>
      </x:c>
      <x:c r="P203" s="3" t="str">
        <x:v>Supplementary research source</x:v>
      </x:c>
      <x:c r="Q203" s="3" t="str"/>
      <x:c r="R203" s="3" t="str">
        <x:v>jproust</x:v>
      </x:c>
      <x:c r="S203" s="3" t="str">
        <x:v>2026-10-20</x:v>
      </x:c>
      <x:c r="T203" s="3" t="str">
        <x:v>Yes</x:v>
      </x:c>
      <x:c r="U203" s="3" t="str">
        <x:v>No</x:v>
      </x:c>
      <x:c r="V203" s="3" t="str">
        <x:v>Research found in a supplementary public source.</x:v>
      </x:c>
      <x:c r="W203" s="3" t="str">
        <x:v>Left-sympathetic</x:v>
      </x:c>
      <x:c r="X203" s="3" t="str">
        <x:v>The research biography explicitly includes feminist theory and gender studies as frameworks of inquiry.</x:v>
      </x:c>
      <x:c r="Y203" s="3" t="str">
        <x:v>https://jeanneproust.github.io/about.html</x:v>
      </x:c>
      <x:c r="Z203" s="3" t="str">
        <x:v>No</x:v>
      </x:c>
      <x:c r="AA203" s="3" t="str">
        <x:v>Non-Senate lecturer title; no security-of-employment or teaching-professor appointment documented. Exclusion does not imply part-time employment.</x:v>
      </x:c>
      <x:c r="AB203" s="3" t="str">
        <x:v>https://campusdirectory.ucsc.edu/cd_detail?uid=jproust</x:v>
      </x:c>
      <x:c r="AC203" s="13" t="str"/>
    </x:row>
    <x:row r="204" ht="82" customHeight="1">
      <x:c r="A204" s="3" t="str">
        <x:v>Kyle Stuart Robertson</x:v>
      </x:c>
      <x:c r="B204" s="3" t="str">
        <x:v>Lecturer</x:v>
      </x:c>
      <x:c r="C204" s="3" t="str">
        <x:v>Philosophy</x:v>
      </x:c>
      <x:c r="D204" s="3" t="str">
        <x:v>Ethics, legal studies, intellectual property, and public philosophy.</x:v>
      </x:c>
      <x:c r="E204" s="12" t="str">
        <x:v>Yes</x:v>
      </x:c>
      <x:c r="F204" s="3" t="str">
        <x:v>Lecturer</x:v>
      </x:c>
      <x:c r="G204" s="3" t="str">
        <x:v>Continuing LecturerProgram Director, Center for Public Philosophy</x:v>
      </x:c>
      <x:c r="H204" s="3" t="str">
        <x:v>Philosophy Department</x:v>
      </x:c>
      <x:c r="I204" s="3" t="str">
        <x:v>Philosophy</x:v>
      </x:c>
      <x:c r="J204" s="3" t="str">
        <x:v>Legal institutions and intellectual property meet the broad law and governance criterion.</x:v>
      </x:c>
      <x:c r="K204" s="3" t="str">
        <x:v>Reviewed description/publication</x:v>
      </x:c>
      <x:c r="L204" s="13" t="str">
        <x:v>https://campusdirectory.ucsc.edu/cd_detail?uid=kxrobert</x:v>
      </x:c>
      <x:c r="M204" s="13" t="str">
        <x:v>https://campusdirectory.ucsc.edu/cd_detail?uid=kxrobert</x:v>
      </x:c>
      <x:c r="N204" s="13" t="str">
        <x:v>https://humanities.ucsc.edu/people/</x:v>
      </x:c>
      <x:c r="O204" s="13" t="str">
        <x:v>https://campusdirectory.ucsc.edu/cd_detail?uid=kxrobert</x:v>
      </x:c>
      <x:c r="P204" s="3" t="str">
        <x:v>Areas of Expertise; Biography, Education and Training</x:v>
      </x:c>
      <x:c r="Q204" s="3" t="str"/>
      <x:c r="R204" s="3" t="str">
        <x:v>kxrobert</x:v>
      </x:c>
      <x:c r="S204" s="3" t="str">
        <x:v>2026-10-20</x:v>
      </x:c>
      <x:c r="T204" s="3" t="str">
        <x:v>Yes</x:v>
      </x:c>
      <x:c r="U204" s="3" t="str">
        <x:v>Yes</x:v>
      </x:c>
      <x:c r="V204" s="3" t="str">
        <x:v>Research or creative-work information appears in the UCSC directory.</x:v>
      </x:c>
      <x:c r="W204" s="3" t="str">
        <x:v>Not established</x:v>
      </x:c>
      <x:c r="X204" s="3" t="str">
        <x:v>Ethics, intellectual property, and public philosophy: The reviewed material describes philosophical interests and public dialogue without a directional argument. Unrelated publications by a namesake were excluded; public engagement alone does not establish Left or Right sympathy.</x:v>
      </x:c>
      <x:c r="Y204" s="3" t="str">
        <x:v>https://aaii.ucsc.edu/members/</x:v>
      </x:c>
      <x:c r="Z204" s="3" t="str">
        <x:v>No</x:v>
      </x:c>
      <x:c r="AA204" s="3" t="str">
        <x:v>Non-Senate lecturer title; no security-of-employment or teaching-professor appointment documented. Exclusion does not imply part-time employment.</x:v>
      </x:c>
      <x:c r="AB204" s="3" t="str">
        <x:v>https://campusdirectory.ucsc.edu/cd_detail?uid=kxrobert</x:v>
      </x:c>
      <x:c r="AC204" s="13" t="str"/>
    </x:row>
    <x:row r="205" ht="150" customHeight="1">
      <x:c r="A205" s="3" t="str">
        <x:v>Paul Andrew Roth</x:v>
      </x:c>
      <x:c r="B205" s="3" t="str">
        <x:v>Full</x:v>
      </x:c>
      <x:c r="C205" s="3" t="str">
        <x:v>Philosophy</x:v>
      </x:c>
      <x:c r="D205" s="3" t="str">
        <x:v>Philosophy of history and social science, Holocaust historiography, genocide, and politics and epistemology.</x:v>
      </x:c>
      <x:c r="E205" s="12" t="str">
        <x:v>Yes</x:v>
      </x:c>
      <x:c r="F205" s="3" t="str">
        <x:v>Emeritus</x:v>
      </x:c>
      <x:c r="G205" s="3" t="str">
        <x:v>Distinguished Professor Emeritus</x:v>
      </x:c>
      <x:c r="H205" s="3" t="str">
        <x:v>Philosophy Department</x:v>
      </x:c>
      <x:c r="I205" s="3" t="str">
        <x:v>Philosophy</x:v>
      </x:c>
      <x:c r="J205" s="3" t="str">
        <x:v>The author’s publication list includes Social Psychology and Genocide and Politics and Epistemology.</x:v>
      </x:c>
      <x:c r="K205" s="3" t="str">
        <x:v>Reviewed description/publication</x:v>
      </x:c>
      <x:c r="L205" s="13" t="str">
        <x:v>https://paulroth.sites.ucsc.edu/publications/</x:v>
      </x:c>
      <x:c r="M205" s="13" t="str">
        <x:v>https://campusdirectory.ucsc.edu/cd_detail?uid=paroth</x:v>
      </x:c>
      <x:c r="N205" s="13" t="str">
        <x:v>https://humanities.ucsc.edu/people/</x:v>
      </x:c>
      <x:c r="O205" s="13" t="str">
        <x:v>https://campusdirectory.ucsc.edu/cd_detail?uid=paroth</x:v>
      </x:c>
      <x:c r="P205" s="3" t="str">
        <x:v>Supplementary publication or research account</x:v>
      </x:c>
      <x:c r="Q205" s="3" t="str">
        <x:v>Roster-listed emeritus; inclusion does not imply current teaching or employment.</x:v>
      </x:c>
      <x:c r="R205" s="3" t="str">
        <x:v>paroth</x:v>
      </x:c>
      <x:c r="S205" s="3" t="str">
        <x:v>2026-10-21</x:v>
      </x:c>
      <x:c r="T205" s="3" t="str">
        <x:v>Yes</x:v>
      </x:c>
      <x:c r="U205" s="3" t="str">
        <x:v>Yes</x:v>
      </x:c>
      <x:c r="V205" s="3" t="str">
        <x:v>Research or creative-work information appears in the UCSC directory.</x:v>
      </x:c>
      <x:c r="W205" s="3" t="str">
        <x:v>Left-sympathetic</x:v>
      </x:c>
      <x:c r="X205" s="3" t="str">
        <x:v>The opening (p. 270), discussion (pp. 290–291), and conclusion (p. 296) explicitly support advancing feminist reform and preventing science from supporting oppression. Roth criticizes the proposed philosophical justification for feminist epistemologies while supporting those reform aims. This supports the broad Left-sympathetic category for this argument. It does not establish a personal political affiliation or a blanket Marxist identification.</x:v>
      </x:c>
      <x:c r="Y205" s="3" t="str">
        <x:v>https://www.psupress.org/books/titles/0-271-02294-9.html ; https://www.scribd.com/document/589181498/Lynn-Hankinson-Nelson-Jack-Nelson-Feminist-Interpretations-of-W-v-Quine-2003 ; https://ucsc.academia.edu/PaulRoth/CurriculumVitae</x:v>
      </x:c>
      <x:c r="Z205" s="3" t="str">
        <x:v>Yes</x:v>
      </x:c>
      <x:c r="AA205" s="3" t="str">
        <x:v>Professor or teaching-professor series, including emeritus status. Membership category determined from public appointment titles.</x:v>
      </x:c>
      <x:c r="AB205" s="3" t="str">
        <x:v>https://campusdirectory.ucsc.edu/cd_detail?uid=paroth</x:v>
      </x:c>
      <x:c r="AC205" s="13" t="str"/>
    </x:row>
    <x:row r="206" ht="82" customHeight="1">
      <x:c r="A206" s="3" t="str">
        <x:v>Abraham D Stone</x:v>
      </x:c>
      <x:c r="B206" s="3" t="str">
        <x:v>Associate</x:v>
      </x:c>
      <x:c r="C206" s="3" t="str">
        <x:v>Philosophy</x:v>
      </x:c>
      <x:c r="D206" s="3" t="str">
        <x:v>Nineteenth- and twentieth-century philosophy, philosophy of science, metaphysics, medieval philosophy, and Kant.</x:v>
      </x:c>
      <x:c r="E206" s="12" t="str">
        <x:v>No</x:v>
      </x:c>
      <x:c r="F206" s="3" t="str">
        <x:v>Current professoriate</x:v>
      </x:c>
      <x:c r="G206" s="3" t="str">
        <x:v>Associate Professor</x:v>
      </x:c>
      <x:c r="H206" s="3" t="str">
        <x:v>Philosophy Department</x:v>
      </x:c>
      <x:c r="I206" s="3" t="str">
        <x:v>Philosophy</x:v>
      </x:c>
      <x:c r="J206" s="3" t="str">
        <x:v>No political theme is specified in the cited research interests.</x:v>
      </x:c>
      <x:c r="K206" s="3" t="str">
        <x:v>Reviewed description/publication</x:v>
      </x:c>
      <x:c r="L206" s="13" t="str">
        <x:v>https://campusdirectory.ucsc.edu/cd_detail?uid=abestone</x:v>
      </x:c>
      <x:c r="M206" s="13" t="str">
        <x:v>https://campusdirectory.ucsc.edu/cd_detail?uid=abestone</x:v>
      </x:c>
      <x:c r="N206" s="13" t="str">
        <x:v>https://humanities.ucsc.edu/people/</x:v>
      </x:c>
      <x:c r="O206" s="13" t="str">
        <x:v>https://campusdirectory.ucsc.edu/cd_detail?uid=abestone</x:v>
      </x:c>
      <x:c r="P206" s="3" t="str">
        <x:v>Research Interests; Areas of Expertise</x:v>
      </x:c>
      <x:c r="Q206" s="3" t="str"/>
      <x:c r="R206" s="3" t="str">
        <x:v>abestone</x:v>
      </x:c>
      <x:c r="S206" s="3" t="str">
        <x:v>2026-10-20</x:v>
      </x:c>
      <x:c r="T206" s="3" t="str">
        <x:v>Yes</x:v>
      </x:c>
      <x:c r="U206" s="3" t="str">
        <x:v>Yes</x:v>
      </x:c>
      <x:c r="V206" s="3" t="str">
        <x:v>Research or creative-work information appears in the UCSC directory.</x:v>
      </x:c>
      <x:c r="W206" s="3" t="str">
        <x:v>Not applicable</x:v>
      </x:c>
      <x:c r="X206" s="3" t="str">
        <x:v>No political research identified.</x:v>
      </x:c>
      <x:c r="Y206" s="3" t="str"/>
      <x:c r="Z206" s="3" t="str">
        <x:v>Yes</x:v>
      </x:c>
      <x:c r="AA206" s="3" t="str">
        <x:v>Professor or teaching-professor series, including emeritus status. Membership category determined from public appointment titles.</x:v>
      </x:c>
      <x:c r="AB206" s="3" t="str">
        <x:v>https://campusdirectory.ucsc.edu/cd_detail?uid=abestone</x:v>
      </x:c>
      <x:c r="AC206" s="13" t="str">
        <x:v>https://campusdirectory.ucsc.edu/cd_detail?uid=abestone</x:v>
      </x:c>
    </x:row>
    <x:row r="207" ht="82" customHeight="1">
      <x:c r="A207" s="3" t="str">
        <x:v>Ellen G Suckiel</x:v>
      </x:c>
      <x:c r="B207" s="3" t="str">
        <x:v>Full</x:v>
      </x:c>
      <x:c r="C207" s="3" t="str">
        <x:v>Philosophy</x:v>
      </x:c>
      <x:c r="D207" s="3" t="str">
        <x:v>William James, pragmatism, epistemology, ethics, and philosophy of religion.</x:v>
      </x:c>
      <x:c r="E207" s="12" t="str">
        <x:v>No</x:v>
      </x:c>
      <x:c r="F207" s="3" t="str">
        <x:v>Emeritus</x:v>
      </x:c>
      <x:c r="G207" s="3" t="str">
        <x:v>Professor Emeritus</x:v>
      </x:c>
      <x:c r="H207" s="3" t="str">
        <x:v>Philosophy Department</x:v>
      </x:c>
      <x:c r="I207" s="3" t="str">
        <x:v>Philosophy</x:v>
      </x:c>
      <x:c r="J207" s="3" t="str">
        <x:v>The identified scholarship concerns philosophical and religious questions without an explicit political theme.</x:v>
      </x:c>
      <x:c r="K207" s="3" t="str">
        <x:v>Reviewed description/publication</x:v>
      </x:c>
      <x:c r="L207" s="13" t="str">
        <x:v>https://onlinelibrary.wiley.com/doi/10.1002/9780470997079.ch3</x:v>
      </x:c>
      <x:c r="M207" s="13" t="str">
        <x:v>https://campusdirectory.ucsc.edu/cd_detail?uid=suckiel</x:v>
      </x:c>
      <x:c r="N207" s="13" t="str">
        <x:v>https://humanities.ucsc.edu/people/</x:v>
      </x:c>
      <x:c r="O207" s="13" t="str">
        <x:v>https://campusdirectory.ucsc.edu/cd_detail?uid=suckiel</x:v>
      </x:c>
      <x:c r="P207" s="3" t="str">
        <x:v>Supplementary research source</x:v>
      </x:c>
      <x:c r="Q207" s="3" t="str">
        <x:v>Roster-listed emeritus; inclusion does not imply current teaching or employment.</x:v>
      </x:c>
      <x:c r="R207" s="3" t="str">
        <x:v>suckiel</x:v>
      </x:c>
      <x:c r="S207" s="3" t="str">
        <x:v>2026-10-20</x:v>
      </x:c>
      <x:c r="T207" s="3" t="str">
        <x:v>Yes</x:v>
      </x:c>
      <x:c r="U207" s="3" t="str">
        <x:v>No</x:v>
      </x:c>
      <x:c r="V207" s="3" t="str">
        <x:v>Research found in a supplementary public source.</x:v>
      </x:c>
      <x:c r="W207" s="3" t="str">
        <x:v>Not applicable</x:v>
      </x:c>
      <x:c r="X207" s="3" t="str">
        <x:v>No political research identified.</x:v>
      </x:c>
      <x:c r="Y207" s="3" t="str"/>
      <x:c r="Z207" s="3" t="str">
        <x:v>Yes</x:v>
      </x:c>
      <x:c r="AA207" s="3" t="str">
        <x:v>Professor or teaching-professor series, including emeritus status. Membership category determined from public appointment titles.</x:v>
      </x:c>
      <x:c r="AB207" s="3" t="str">
        <x:v>https://campusdirectory.ucsc.edu/cd_detail?uid=suckiel</x:v>
      </x:c>
      <x:c r="AC207" s="13" t="str"/>
    </x:row>
    <x:row r="208" ht="82" customHeight="1">
      <x:c r="A208" s="3" t="str">
        <x:v>E. Hande Tuna</x:v>
      </x:c>
      <x:c r="B208" s="3" t="str">
        <x:v>Associate</x:v>
      </x:c>
      <x:c r="C208" s="3" t="str">
        <x:v>Philosophy</x:v>
      </x:c>
      <x:c r="D208" s="3" t="str">
        <x:v>Kant, aesthetics, moral psychology, early modern philosophy, and feminist theory.</x:v>
      </x:c>
      <x:c r="E208" s="12" t="str">
        <x:v>Yes</x:v>
      </x:c>
      <x:c r="F208" s="3" t="str">
        <x:v>Current professoriate</x:v>
      </x:c>
      <x:c r="G208" s="3" t="str">
        <x:v>Associate Professor</x:v>
      </x:c>
      <x:c r="H208" s="3" t="str">
        <x:v>Philosophy Department</x:v>
      </x:c>
      <x:c r="I208" s="3" t="str">
        <x:v>Philosophy</x:v>
      </x:c>
      <x:c r="J208" s="3" t="str">
        <x:v>Feminist theory is explicitly listed as an area of expertise.</x:v>
      </x:c>
      <x:c r="K208" s="3" t="str">
        <x:v>Reviewed description/publication</x:v>
      </x:c>
      <x:c r="L208" s="13" t="str">
        <x:v>https://campusdirectory.ucsc.edu/cd_detail?uid=ehtuna</x:v>
      </x:c>
      <x:c r="M208" s="13" t="str">
        <x:v>https://campusdirectory.ucsc.edu/cd_detail?uid=ehtuna</x:v>
      </x:c>
      <x:c r="N208" s="13" t="str">
        <x:v>https://humanities.ucsc.edu/people/</x:v>
      </x:c>
      <x:c r="O208" s="13" t="str">
        <x:v>https://campusdirectory.ucsc.edu/cd_detail?uid=ehtuna</x:v>
      </x:c>
      <x:c r="P208" s="3" t="str">
        <x:v>Summary of Expertise; Areas of Expertise; Biography, Education and Training; Selected Publications</x:v>
      </x:c>
      <x:c r="Q208" s="3" t="str"/>
      <x:c r="R208" s="3" t="str">
        <x:v>ehtuna</x:v>
      </x:c>
      <x:c r="S208" s="3" t="str">
        <x:v>2026-10-20</x:v>
      </x:c>
      <x:c r="T208" s="3" t="str">
        <x:v>Yes</x:v>
      </x:c>
      <x:c r="U208" s="3" t="str">
        <x:v>Yes</x:v>
      </x:c>
      <x:c r="V208" s="3" t="str">
        <x:v>Research or creative-work information appears in the UCSC directory.</x:v>
      </x:c>
      <x:c r="W208" s="3" t="str">
        <x:v>Left-sympathetic</x:v>
      </x:c>
      <x:c r="X208" s="3" t="str">
        <x:v>The research includes feminist theory and arguments for reducing bias in aesthetic judgment and curatorial practice.</x:v>
      </x:c>
      <x:c r="Y208" s="3" t="str">
        <x:v>https://campusdirectory.ucsc.edu/cd_detail?uid=ehtuna</x:v>
      </x:c>
      <x:c r="Z208" s="3" t="str">
        <x:v>Yes</x:v>
      </x:c>
      <x:c r="AA208" s="3" t="str">
        <x:v>Professor or teaching-professor series, including emeritus status. Membership category determined from public appointment titles.</x:v>
      </x:c>
      <x:c r="AB208" s="3" t="str">
        <x:v>https://campusdirectory.ucsc.edu/cd_detail?uid=ehtuna</x:v>
      </x:c>
      <x:c r="AC208" s="13" t="str"/>
    </x:row>
    <x:row r="209" ht="82" customHeight="1">
      <x:c r="A209" s="3" t="str">
        <x:v>Elizabeth S Abrams</x:v>
      </x:c>
      <x:c r="B209" s="3" t="str">
        <x:v>Full (teaching)</x:v>
      </x:c>
      <x:c r="C209" s="3" t="str">
        <x:v>Writing Program</x:v>
      </x:c>
      <x:c r="D209" s="3" t="str">
        <x:v>Writing pedagogy and rhetoric; American literature and history, especially the Civil War.</x:v>
      </x:c>
      <x:c r="E209" s="12" t="str">
        <x:v>Yes</x:v>
      </x:c>
      <x:c r="F209" s="3" t="str">
        <x:v>Teaching professoriate</x:v>
      </x:c>
      <x:c r="G209" s="3" t="str">
        <x:v>Teaching Professor</x:v>
      </x:c>
      <x:c r="H209" s="3" t="str">
        <x:v>Writing Program</x:v>
      </x:c>
      <x:c r="I209" s="3" t="str">
        <x:v>Writing Program</x:v>
      </x:c>
      <x:c r="J209" s="3" t="str">
        <x:v>Civil War history is an explicitly political and military subject.</x:v>
      </x:c>
      <x:c r="K209" s="3" t="str">
        <x:v>Reviewed description/publication</x:v>
      </x:c>
      <x:c r="L209" s="13" t="str">
        <x:v>https://campusdirectory.ucsc.edu/cd_detail?uid=esabrams</x:v>
      </x:c>
      <x:c r="M209" s="13" t="str">
        <x:v>https://campusdirectory.ucsc.edu/cd_detail?uid=esabrams</x:v>
      </x:c>
      <x:c r="N209" s="13" t="str">
        <x:v>https://humanities.ucsc.edu/people/</x:v>
      </x:c>
      <x:c r="O209" s="13" t="str">
        <x:v>https://campusdirectory.ucsc.edu/cd_detail?uid=esabrams</x:v>
      </x:c>
      <x:c r="P209" s="3" t="str">
        <x:v>Research Interests</x:v>
      </x:c>
      <x:c r="Q209" s="3" t="str"/>
      <x:c r="R209" s="3" t="str">
        <x:v>esabrams</x:v>
      </x:c>
      <x:c r="S209" s="3" t="str">
        <x:v>2026-10-20</x:v>
      </x:c>
      <x:c r="T209" s="3" t="str">
        <x:v>Yes</x:v>
      </x:c>
      <x:c r="U209" s="3" t="str">
        <x:v>Yes</x:v>
      </x:c>
      <x:c r="V209" s="3" t="str">
        <x:v>Research or creative-work information appears in the UCSC directory.</x:v>
      </x:c>
      <x:c r="W209" s="3" t="str">
        <x:v>Not established</x:v>
      </x:c>
      <x:c r="X209" s="3" t="str">
        <x:v>Civil War literature and writing pedagogy: Political research topics are documented, but no attributable abstract or accessible publication argument establishing direction was located. Work by similarly named health or social-work researchers was excluded.</x:v>
      </x:c>
      <x:c r="Y209" s="3" t="str">
        <x:v>https://campusdirectory.ucsc.edu/cd_detail?uid=esabrams</x:v>
      </x:c>
      <x:c r="Z209" s="3" t="str">
        <x:v>Yes</x:v>
      </x:c>
      <x:c r="AA209" s="3" t="str">
        <x:v>Professor or teaching-professor series, including emeritus status. Membership category determined from public appointment titles.</x:v>
      </x:c>
      <x:c r="AB209" s="3" t="str">
        <x:v>https://campusdirectory.ucsc.edu/cd_detail?uid=esabrams</x:v>
      </x:c>
      <x:c r="AC209" s="13" t="str">
        <x:v>https://campusdirectory.ucsc.edu/cd_detail?uid=esabrams</x:v>
      </x:c>
    </x:row>
    <x:row r="210" ht="82" customHeight="1">
      <x:c r="A210" s="3" t="str">
        <x:v>Margaret C Amis</x:v>
      </x:c>
      <x:c r="B210" s="3" t="str">
        <x:v>Lecturer</x:v>
      </x:c>
      <x:c r="C210" s="3" t="str">
        <x:v>Writing Program</x:v>
      </x:c>
      <x:c r="D210" s="3" t="str">
        <x:v>Writing, prose style, early English literature, Restoration comedy, and analytic writing.</x:v>
      </x:c>
      <x:c r="E210" s="12" t="str">
        <x:v>No</x:v>
      </x:c>
      <x:c r="F210" s="3" t="str">
        <x:v>Lecturer</x:v>
      </x:c>
      <x:c r="G210" s="3" t="str">
        <x:v>LecturerAssessment Associate</x:v>
      </x:c>
      <x:c r="H210" s="3" t="str">
        <x:v>Writing Program</x:v>
      </x:c>
      <x:c r="I210" s="3" t="str">
        <x:v>Writing Program</x:v>
      </x:c>
      <x:c r="J210" s="3" t="str">
        <x:v>No political theme is stated.</x:v>
      </x:c>
      <x:c r="K210" s="3" t="str">
        <x:v>Reviewed description/publication</x:v>
      </x:c>
      <x:c r="L210" s="13" t="str">
        <x:v>https://campusdirectory.ucsc.edu/cd_detail?uid=mamis</x:v>
      </x:c>
      <x:c r="M210" s="13" t="str">
        <x:v>https://campusdirectory.ucsc.edu/cd_detail?uid=mamis</x:v>
      </x:c>
      <x:c r="N210" s="13" t="str">
        <x:v>https://humanities.ucsc.edu/people/</x:v>
      </x:c>
      <x:c r="O210" s="13" t="str">
        <x:v>https://campusdirectory.ucsc.edu/cd_detail?uid=mamis</x:v>
      </x:c>
      <x:c r="P210" s="3" t="str">
        <x:v>Research Interests; Summary of Expertise; Biography, Education and Training</x:v>
      </x:c>
      <x:c r="Q210" s="3" t="str"/>
      <x:c r="R210" s="3" t="str">
        <x:v>mamis</x:v>
      </x:c>
      <x:c r="S210" s="3" t="str">
        <x:v>2026-10-20</x:v>
      </x:c>
      <x:c r="T210" s="3" t="str">
        <x:v>Yes</x:v>
      </x:c>
      <x:c r="U210" s="3" t="str">
        <x:v>Yes</x:v>
      </x:c>
      <x:c r="V210" s="3" t="str">
        <x:v>Research or creative-work information appears in the UCSC directory.</x:v>
      </x:c>
      <x:c r="W210" s="3" t="str">
        <x:v>Not applicable</x:v>
      </x:c>
      <x:c r="X210" s="3" t="str">
        <x:v>No political research identified.</x:v>
      </x:c>
      <x:c r="Y210" s="3" t="str"/>
      <x:c r="Z210" s="3" t="str">
        <x:v>No</x:v>
      </x:c>
      <x:c r="AA210" s="3" t="str">
        <x:v>Non-Senate lecturer title; no security-of-employment or teaching-professor appointment documented. Exclusion does not imply part-time employment.</x:v>
      </x:c>
      <x:c r="AB210" s="3" t="str">
        <x:v>https://campusdirectory.ucsc.edu/cd_detail?uid=mamis</x:v>
      </x:c>
      <x:c r="AC210" s="13" t="str">
        <x:v>https://campusdirectory.ucsc.edu/cd_detail?uid=mamis</x:v>
      </x:c>
    </x:row>
    <x:row r="211" ht="82" customHeight="1">
      <x:c r="A211" s="3" t="str">
        <x:v>Mark Baker</x:v>
      </x:c>
      <x:c r="B211" s="3" t="str">
        <x:v>Senior lecturer</x:v>
      </x:c>
      <x:c r="C211" s="3" t="str">
        <x:v>Writing Program</x:v>
      </x:c>
      <x:c r="D211" s="3" t="str">
        <x:v>Media and democracy, postmodernism, American literature, community participation, and writing's social responsibilities.</x:v>
      </x:c>
      <x:c r="E211" s="12" t="str">
        <x:v>Yes</x:v>
      </x:c>
      <x:c r="F211" s="3" t="str">
        <x:v>Lecturer</x:v>
      </x:c>
      <x:c r="G211" s="3" t="str">
        <x:v>Senior Continuing Lecturer in Writing</x:v>
      </x:c>
      <x:c r="H211" s="3" t="str">
        <x:v>Writing Program</x:v>
      </x:c>
      <x:c r="I211" s="3" t="str">
        <x:v>Writing Program</x:v>
      </x:c>
      <x:c r="J211" s="3" t="str">
        <x:v>Media and democracy are explicit research interests.</x:v>
      </x:c>
      <x:c r="K211" s="3" t="str">
        <x:v>Reviewed description/publication</x:v>
      </x:c>
      <x:c r="L211" s="13" t="str">
        <x:v>https://campusdirectory.ucsc.edu/cd_detail?uid=mbaker</x:v>
      </x:c>
      <x:c r="M211" s="13" t="str">
        <x:v>https://campusdirectory.ucsc.edu/cd_detail?uid=mbaker</x:v>
      </x:c>
      <x:c r="N211" s="13" t="str">
        <x:v>https://humanities.ucsc.edu/people/</x:v>
      </x:c>
      <x:c r="O211" s="13" t="str">
        <x:v>https://campusdirectory.ucsc.edu/cd_detail?uid=mbaker</x:v>
      </x:c>
      <x:c r="P211" s="3" t="str">
        <x:v>Research Interests</x:v>
      </x:c>
      <x:c r="Q211" s="3" t="str"/>
      <x:c r="R211" s="3" t="str">
        <x:v>mbaker</x:v>
      </x:c>
      <x:c r="S211" s="3" t="str">
        <x:v>2026-10-20</x:v>
      </x:c>
      <x:c r="T211" s="3" t="str">
        <x:v>Yes</x:v>
      </x:c>
      <x:c r="U211" s="3" t="str">
        <x:v>Yes</x:v>
      </x:c>
      <x:c r="V211" s="3" t="str">
        <x:v>Research or creative-work information appears in the UCSC directory.</x:v>
      </x:c>
      <x:c r="W211" s="3" t="str">
        <x:v>Not established</x:v>
      </x:c>
      <x:c r="X211" s="3" t="str">
        <x:v>Media, democracy, community writing, and social responsibility: The reviewed description lists political concerns without a sufficiently specific argument to establish directional sympathy. Publications by a namesake linguist were not attributed to this faculty member.</x:v>
      </x:c>
      <x:c r="Y211" s="3" t="str">
        <x:v>https://campusdirectory.ucsc.edu/cd_detail?uid=mbaker</x:v>
      </x:c>
      <x:c r="Z211" s="3" t="str">
        <x:v>No</x:v>
      </x:c>
      <x:c r="AA211" s="3" t="str">
        <x:v>Non-Senate lecturer title; no security-of-employment or teaching-professor appointment documented. Exclusion does not imply part-time employment.</x:v>
      </x:c>
      <x:c r="AB211" s="3" t="str">
        <x:v>https://campusdirectory.ucsc.edu/cd_detail?uid=mbaker</x:v>
      </x:c>
      <x:c r="AC211" s="13" t="str">
        <x:v>https://campusdirectory.ucsc.edu/cd_detail?uid=mbaker</x:v>
      </x:c>
    </x:row>
    <x:row r="212" ht="82" customHeight="1">
      <x:c r="A212" s="3" t="str">
        <x:v>Dev Bose</x:v>
      </x:c>
      <x:c r="B212" s="3" t="str">
        <x:v>Associate (teaching)</x:v>
      </x:c>
      <x:c r="C212" s="3" t="str">
        <x:v>Writing Program</x:v>
      </x:c>
      <x:c r="D212" s="3" t="str">
        <x:v>Writing administration, multimodal and technical composition, disability studies, and cultural rhetorics.</x:v>
      </x:c>
      <x:c r="E212" s="12" t="str">
        <x:v>Yes</x:v>
      </x:c>
      <x:c r="F212" s="3" t="str">
        <x:v>Teaching professoriate</x:v>
      </x:c>
      <x:c r="G212" s="3" t="str">
        <x:v>Associate Teaching Professor</x:v>
      </x:c>
      <x:c r="H212" s="3" t="str">
        <x:v>Writing Program</x:v>
      </x:c>
      <x:c r="I212" s="3" t="str">
        <x:v>Writing Program</x:v>
      </x:c>
      <x:c r="J212" s="3" t="str">
        <x:v>The profile explicitly lists social justice alongside disability and writing research.</x:v>
      </x:c>
      <x:c r="K212" s="3" t="str">
        <x:v>Reviewed description/publication</x:v>
      </x:c>
      <x:c r="L212" s="13" t="str">
        <x:v>https://campusdirectory.ucsc.edu/cd_detail?uid=bose</x:v>
      </x:c>
      <x:c r="M212" s="13" t="str">
        <x:v>https://campusdirectory.ucsc.edu/cd_detail?uid=bose</x:v>
      </x:c>
      <x:c r="N212" s="13" t="str">
        <x:v>https://humanities.ucsc.edu/people/</x:v>
      </x:c>
      <x:c r="O212" s="13" t="str">
        <x:v>https://campusdirectory.ucsc.edu/cd_detail?uid=bose</x:v>
      </x:c>
      <x:c r="P212" s="3" t="str">
        <x:v>Research Interests; Areas of Expertise; Biography, Education and Training</x:v>
      </x:c>
      <x:c r="Q212" s="3" t="str"/>
      <x:c r="R212" s="3" t="str">
        <x:v>bose</x:v>
      </x:c>
      <x:c r="S212" s="3" t="str">
        <x:v>2026-10-20</x:v>
      </x:c>
      <x:c r="T212" s="3" t="str">
        <x:v>Yes</x:v>
      </x:c>
      <x:c r="U212" s="3" t="str">
        <x:v>Yes</x:v>
      </x:c>
      <x:c r="V212" s="3" t="str">
        <x:v>Research or creative-work information appears in the UCSC directory.</x:v>
      </x:c>
      <x:c r="W212" s="3" t="str">
        <x:v>Left-sympathetic</x:v>
      </x:c>
      <x:c r="X212" s="3" t="str">
        <x:v>The research adopts a disability-access framework and challenges rhetorical privilege in education and technology.</x:v>
      </x:c>
      <x:c r="Y212" s="3" t="str">
        <x:v>https://campusdirectory.ucsc.edu/cd_detail?uid=bose</x:v>
      </x:c>
      <x:c r="Z212" s="3" t="str">
        <x:v>Yes</x:v>
      </x:c>
      <x:c r="AA212" s="3" t="str">
        <x:v>Professor or teaching-professor series, including emeritus status. Membership category determined from public appointment titles.</x:v>
      </x:c>
      <x:c r="AB212" s="3" t="str">
        <x:v>https://campusdirectory.ucsc.edu/cd_detail?uid=bose</x:v>
      </x:c>
      <x:c r="AC212" s="13" t="str">
        <x:v>https://campusdirectory.ucsc.edu/cd_detail?uid=bose</x:v>
      </x:c>
    </x:row>
    <x:row r="213" ht="82" customHeight="1">
      <x:c r="A213" s="3" t="str">
        <x:v>Anthony Breakspear</x:v>
      </x:c>
      <x:c r="B213" s="3" t="str">
        <x:v>Lecturer</x:v>
      </x:c>
      <x:c r="C213" s="3" t="str">
        <x:v>Writing Program</x:v>
      </x:c>
      <x:c r="D213" s="3" t="str">
        <x:v>Writing instruction; a research description was not located in the reviewed material.</x:v>
      </x:c>
      <x:c r="E213" s="12"/>
      <x:c r="F213" s="3" t="str">
        <x:v>Lecturer</x:v>
      </x:c>
      <x:c r="G213" s="3" t="str">
        <x:v>Continuing Lecturer</x:v>
      </x:c>
      <x:c r="H213" s="3" t="str">
        <x:v>Writing Program</x:v>
      </x:c>
      <x:c r="I213" s="3" t="str">
        <x:v>Writing Program</x:v>
      </x:c>
      <x:c r="J213" s="3" t="str">
        <x:v>Insufficient research information.</x:v>
      </x:c>
      <x:c r="K213" s="3" t="str">
        <x:v>Insufficient information</x:v>
      </x:c>
      <x:c r="L213" s="13" t="str">
        <x:v>https://campusdirectory.ucsc.edu/cd_detail?uid=abreaksp</x:v>
      </x:c>
      <x:c r="M213" s="13" t="str">
        <x:v>https://campusdirectory.ucsc.edu/cd_detail?uid=abreaksp</x:v>
      </x:c>
      <x:c r="N213" s="13" t="str">
        <x:v>https://humanities.ucsc.edu/people/</x:v>
      </x:c>
      <x:c r="O213" s="13" t="str">
        <x:v>https://campusdirectory.ucsc.edu/cd_detail?uid=abreaksp</x:v>
      </x:c>
      <x:c r="P213" s="3" t="str">
        <x:v>No research description found in directory; supplementary search inconclusive</x:v>
      </x:c>
      <x:c r="Q213" s="3" t="str">
        <x:v>Unclassified: not counted as No.</x:v>
      </x:c>
      <x:c r="R213" s="3" t="str">
        <x:v>abreaksp</x:v>
      </x:c>
      <x:c r="S213" s="3" t="str">
        <x:v>2026-10-20</x:v>
      </x:c>
      <x:c r="T213" s="3" t="str">
        <x:v>No</x:v>
      </x:c>
      <x:c r="U213" s="3" t="str">
        <x:v>No</x:v>
      </x:c>
      <x:c r="V213" s="3" t="str">
        <x:v>No research description or publication adequate to classify was found in the reviewed sources.</x:v>
      </x:c>
      <x:c r="W213" s="3" t="str">
        <x:v>Not applicable</x:v>
      </x:c>
      <x:c r="X213" s="3" t="str">
        <x:v>Research not found in the reviewed sources.</x:v>
      </x:c>
      <x:c r="Y213" s="3" t="str"/>
      <x:c r="Z213" s="3" t="str">
        <x:v>No</x:v>
      </x:c>
      <x:c r="AA213" s="3" t="str">
        <x:v>Non-Senate lecturer title; no security-of-employment or teaching-professor appointment documented. Exclusion does not imply part-time employment.</x:v>
      </x:c>
      <x:c r="AB213" s="3" t="str">
        <x:v>https://campusdirectory.ucsc.edu/cd_detail?uid=abreaksp</x:v>
      </x:c>
      <x:c r="AC213" s="13" t="str"/>
    </x:row>
    <x:row r="214" ht="82" customHeight="1">
      <x:c r="A214" s="3" t="str">
        <x:v>Susannah Carney-Waddy</x:v>
      </x:c>
      <x:c r="B214" s="3" t="str">
        <x:v>Lecturer</x:v>
      </x:c>
      <x:c r="C214" s="3" t="str">
        <x:v>Writing Program</x:v>
      </x:c>
      <x:c r="D214" s="3" t="str">
        <x:v>Writing instruction; a research description was not located in the reviewed material.</x:v>
      </x:c>
      <x:c r="E214" s="12"/>
      <x:c r="F214" s="3" t="str">
        <x:v>Lecturer</x:v>
      </x:c>
      <x:c r="G214" s="3" t="str">
        <x:v>Lecturer</x:v>
      </x:c>
      <x:c r="H214" s="3" t="str">
        <x:v>Writing Program</x:v>
      </x:c>
      <x:c r="I214" s="3" t="str">
        <x:v>Writing Program</x:v>
      </x:c>
      <x:c r="J214" s="3" t="str">
        <x:v>Insufficient research information.</x:v>
      </x:c>
      <x:c r="K214" s="3" t="str">
        <x:v>Insufficient information</x:v>
      </x:c>
      <x:c r="L214" s="13" t="str">
        <x:v>https://campusdirectory.ucsc.edu/cd_detail?uid=susannah</x:v>
      </x:c>
      <x:c r="M214" s="13" t="str">
        <x:v>https://campusdirectory.ucsc.edu/cd_detail?uid=susannah</x:v>
      </x:c>
      <x:c r="N214" s="13" t="str">
        <x:v>https://humanities.ucsc.edu/people/</x:v>
      </x:c>
      <x:c r="O214" s="13" t="str">
        <x:v>https://campusdirectory.ucsc.edu/cd_detail?uid=susannah</x:v>
      </x:c>
      <x:c r="P214" s="3" t="str">
        <x:v>No research description found in directory; supplementary search inconclusive</x:v>
      </x:c>
      <x:c r="Q214" s="3" t="str">
        <x:v>Unclassified: not counted as No.</x:v>
      </x:c>
      <x:c r="R214" s="3" t="str">
        <x:v>susannah</x:v>
      </x:c>
      <x:c r="S214" s="3" t="str">
        <x:v>2026-10-20</x:v>
      </x:c>
      <x:c r="T214" s="3" t="str">
        <x:v>No</x:v>
      </x:c>
      <x:c r="U214" s="3" t="str">
        <x:v>No</x:v>
      </x:c>
      <x:c r="V214" s="3" t="str">
        <x:v>No research description or publication adequate to classify was found in the reviewed sources.</x:v>
      </x:c>
      <x:c r="W214" s="3" t="str">
        <x:v>Not applicable</x:v>
      </x:c>
      <x:c r="X214" s="3" t="str">
        <x:v>Research not found in the reviewed sources.</x:v>
      </x:c>
      <x:c r="Y214" s="3" t="str"/>
      <x:c r="Z214" s="3" t="str">
        <x:v>No</x:v>
      </x:c>
      <x:c r="AA214" s="3" t="str">
        <x:v>Non-Senate lecturer title; no security-of-employment or teaching-professor appointment documented. Exclusion does not imply part-time employment.</x:v>
      </x:c>
      <x:c r="AB214" s="3" t="str">
        <x:v>https://campusdirectory.ucsc.edu/cd_detail?uid=susannah</x:v>
      </x:c>
      <x:c r="AC214" s="13" t="str"/>
    </x:row>
    <x:row r="215" ht="82" customHeight="1">
      <x:c r="A215" s="3" t="str">
        <x:v>Steven J Coulter</x:v>
      </x:c>
      <x:c r="B215" s="3" t="str">
        <x:v>Lecturer</x:v>
      </x:c>
      <x:c r="C215" s="3" t="str">
        <x:v>Writing Program</x:v>
      </x:c>
      <x:c r="D215" s="3" t="str">
        <x:v>Digital culture, cyborgs, surveillance, collective identity, and corporate power in science fiction.</x:v>
      </x:c>
      <x:c r="E215" s="12" t="str">
        <x:v>Yes</x:v>
      </x:c>
      <x:c r="F215" s="3" t="str">
        <x:v>Lecturer</x:v>
      </x:c>
      <x:c r="G215" s="3" t="str">
        <x:v>Continuing Lecturer</x:v>
      </x:c>
      <x:c r="H215" s="3" t="str">
        <x:v>Writing Program</x:v>
      </x:c>
      <x:c r="I215" s="3" t="str">
        <x:v>Writing Program</x:v>
      </x:c>
      <x:c r="J215" s="3" t="str">
        <x:v>Published articles explicitly analyze corporate hegemony and the panopticon.</x:v>
      </x:c>
      <x:c r="K215" s="3" t="str">
        <x:v>Reviewed description/publication</x:v>
      </x:c>
      <x:c r="L215" s="13" t="str">
        <x:v>https://campusdirectory.ucsc.edu/cd_detail?uid=sjcoulte</x:v>
      </x:c>
      <x:c r="M215" s="13" t="str">
        <x:v>https://campusdirectory.ucsc.edu/cd_detail?uid=sjcoulte</x:v>
      </x:c>
      <x:c r="N215" s="13" t="str">
        <x:v>https://humanities.ucsc.edu/people/</x:v>
      </x:c>
      <x:c r="O215" s="13" t="str">
        <x:v>https://campusdirectory.ucsc.edu/cd_detail?uid=sjcoulte</x:v>
      </x:c>
      <x:c r="P215" s="3" t="str">
        <x:v>Selected Publications</x:v>
      </x:c>
      <x:c r="Q215" s="3" t="str"/>
      <x:c r="R215" s="3" t="str">
        <x:v>sjcoulte</x:v>
      </x:c>
      <x:c r="S215" s="3" t="str">
        <x:v>2026-10-20</x:v>
      </x:c>
      <x:c r="T215" s="3" t="str">
        <x:v>Yes</x:v>
      </x:c>
      <x:c r="U215" s="3" t="str">
        <x:v>Yes</x:v>
      </x:c>
      <x:c r="V215" s="3" t="str">
        <x:v>Research or creative-work information appears in the UCSC directory.</x:v>
      </x:c>
      <x:c r="W215" s="3" t="str">
        <x:v>Left-sympathetic</x:v>
      </x:c>
      <x:c r="X215" s="3" t="str">
        <x:v>The publications use critiques of surveillance and corporate hegemony to interpret digital culture and science fiction.</x:v>
      </x:c>
      <x:c r="Y215" s="3" t="str">
        <x:v>https://campusdirectory.ucsc.edu/cd_detail?uid=sjcoulte</x:v>
      </x:c>
      <x:c r="Z215" s="3" t="str">
        <x:v>No</x:v>
      </x:c>
      <x:c r="AA215" s="3" t="str">
        <x:v>Non-Senate lecturer title; no security-of-employment or teaching-professor appointment documented. Exclusion does not imply part-time employment.</x:v>
      </x:c>
      <x:c r="AB215" s="3" t="str">
        <x:v>https://campusdirectory.ucsc.edu/cd_detail?uid=sjcoulte</x:v>
      </x:c>
      <x:c r="AC215" s="13" t="str"/>
    </x:row>
    <x:row r="216" ht="82" customHeight="1">
      <x:c r="A216" s="3" t="str">
        <x:v>Ray L Daniels</x:v>
      </x:c>
      <x:c r="B216" s="3" t="str">
        <x:v>Lecturer</x:v>
      </x:c>
      <x:c r="C216" s="3" t="str">
        <x:v>Writing Program</x:v>
      </x:c>
      <x:c r="D216" s="3" t="str">
        <x:v>Writing instruction; a research description was not located in the reviewed material.</x:v>
      </x:c>
      <x:c r="E216" s="12"/>
      <x:c r="F216" s="3" t="str">
        <x:v>Lecturer</x:v>
      </x:c>
      <x:c r="G216" s="3" t="str">
        <x:v>Lecturer</x:v>
      </x:c>
      <x:c r="H216" s="3" t="str">
        <x:v>Writing Program</x:v>
      </x:c>
      <x:c r="I216" s="3" t="str">
        <x:v>Writing Program</x:v>
      </x:c>
      <x:c r="J216" s="3" t="str">
        <x:v>Insufficient research information.</x:v>
      </x:c>
      <x:c r="K216" s="3" t="str">
        <x:v>Insufficient information</x:v>
      </x:c>
      <x:c r="L216" s="13" t="str">
        <x:v>https://campusdirectory.ucsc.edu/cd_detail?uid=raldanie</x:v>
      </x:c>
      <x:c r="M216" s="13" t="str">
        <x:v>https://campusdirectory.ucsc.edu/cd_detail?uid=raldanie</x:v>
      </x:c>
      <x:c r="N216" s="13" t="str">
        <x:v>https://humanities.ucsc.edu/people/</x:v>
      </x:c>
      <x:c r="O216" s="13" t="str">
        <x:v>https://campusdirectory.ucsc.edu/cd_detail?uid=raldanie</x:v>
      </x:c>
      <x:c r="P216" s="3" t="str">
        <x:v>No research description found in directory; supplementary search inconclusive</x:v>
      </x:c>
      <x:c r="Q216" s="3" t="str">
        <x:v>Unclassified: not counted as No.</x:v>
      </x:c>
      <x:c r="R216" s="3" t="str">
        <x:v>raldanie</x:v>
      </x:c>
      <x:c r="S216" s="3" t="str">
        <x:v>2026-10-20</x:v>
      </x:c>
      <x:c r="T216" s="3" t="str">
        <x:v>No</x:v>
      </x:c>
      <x:c r="U216" s="3" t="str">
        <x:v>No</x:v>
      </x:c>
      <x:c r="V216" s="3" t="str">
        <x:v>No research description or publication adequate to classify was found in the reviewed sources.</x:v>
      </x:c>
      <x:c r="W216" s="3" t="str">
        <x:v>Not applicable</x:v>
      </x:c>
      <x:c r="X216" s="3" t="str">
        <x:v>Research not found in the reviewed sources.</x:v>
      </x:c>
      <x:c r="Y216" s="3" t="str"/>
      <x:c r="Z216" s="3" t="str">
        <x:v>No</x:v>
      </x:c>
      <x:c r="AA216" s="3" t="str">
        <x:v>Non-Senate lecturer title; no security-of-employment or teaching-professor appointment documented. Exclusion does not imply part-time employment.</x:v>
      </x:c>
      <x:c r="AB216" s="3" t="str">
        <x:v>https://campusdirectory.ucsc.edu/cd_detail?uid=raldanie</x:v>
      </x:c>
      <x:c r="AC216" s="13" t="str"/>
    </x:row>
    <x:row r="217" ht="82" customHeight="1">
      <x:c r="A217" s="3" t="str">
        <x:v>Dina Adel El Dessouky</x:v>
      </x:c>
      <x:c r="B217" s="3" t="str">
        <x:v>Lecturer</x:v>
      </x:c>
      <x:c r="C217" s="3" t="str">
        <x:v>Writing Program</x:v>
      </x:c>
      <x:c r="D217" s="3" t="str">
        <x:v>Poetry and literary work on Arab feminist identity, space, and resistance.</x:v>
      </x:c>
      <x:c r="E217" s="12" t="str">
        <x:v>Yes</x:v>
      </x:c>
      <x:c r="F217" s="3" t="str">
        <x:v>Lecturer</x:v>
      </x:c>
      <x:c r="G217" s="3" t="str">
        <x:v>Lecturer</x:v>
      </x:c>
      <x:c r="H217" s="3" t="str">
        <x:v>Writing Program</x:v>
      </x:c>
      <x:c r="I217" s="3" t="str">
        <x:v>Writing Program</x:v>
      </x:c>
      <x:c r="J217" s="3" t="str">
        <x:v>The documented literary work includes contributions to an explicitly Arab feminist collection.</x:v>
      </x:c>
      <x:c r="K217" s="3" t="str">
        <x:v>Reviewed description/publication</x:v>
      </x:c>
      <x:c r="L217" s="13" t="str">
        <x:v>https://africanpoetrybf.unl.edu/apbf-authors/el-dessouky-dina/</x:v>
      </x:c>
      <x:c r="M217" s="13" t="str">
        <x:v>https://campusdirectory.ucsc.edu/cd_detail?uid=deldesso</x:v>
      </x:c>
      <x:c r="N217" s="13" t="str">
        <x:v>https://humanities.ucsc.edu/people/</x:v>
      </x:c>
      <x:c r="O217" s="13" t="str">
        <x:v>https://campusdirectory.ucsc.edu/cd_detail?uid=deldesso</x:v>
      </x:c>
      <x:c r="P217" s="3" t="str">
        <x:v>Supplementary research source</x:v>
      </x:c>
      <x:c r="Q217" s="3" t="str"/>
      <x:c r="R217" s="3" t="str">
        <x:v>deldesso</x:v>
      </x:c>
      <x:c r="S217" s="3" t="str">
        <x:v>2026-10-20</x:v>
      </x:c>
      <x:c r="T217" s="3" t="str">
        <x:v>Yes</x:v>
      </x:c>
      <x:c r="U217" s="3" t="str">
        <x:v>No</x:v>
      </x:c>
      <x:c r="V217" s="3" t="str">
        <x:v>Research found in a supplementary public source.</x:v>
      </x:c>
      <x:c r="W217" s="3" t="str">
        <x:v>Left-sympathetic</x:v>
      </x:c>
      <x:c r="X217" s="3" t="str">
        <x:v>The identified creative scholarship uses an Arab feminist framework of identity, space, and resistance.</x:v>
      </x:c>
      <x:c r="Y217" s="3" t="str">
        <x:v>https://africanpoetrybf.unl.edu/apbf-authors/el-dessouky-dina/</x:v>
      </x:c>
      <x:c r="Z217" s="3" t="str">
        <x:v>No</x:v>
      </x:c>
      <x:c r="AA217" s="3" t="str">
        <x:v>Non-Senate lecturer title; no security-of-employment or teaching-professor appointment documented. Exclusion does not imply part-time employment.</x:v>
      </x:c>
      <x:c r="AB217" s="3" t="str">
        <x:v>https://campusdirectory.ucsc.edu/cd_detail?uid=deldesso</x:v>
      </x:c>
      <x:c r="AC217" s="13" t="str"/>
    </x:row>
    <x:row r="218" ht="82" customHeight="1">
      <x:c r="A218" s="3" t="str">
        <x:v>Lara Galas</x:v>
      </x:c>
      <x:c r="B218" s="3" t="str">
        <x:v>Lecturer</x:v>
      </x:c>
      <x:c r="C218" s="3" t="str">
        <x:v>Writing Program</x:v>
      </x:c>
      <x:c r="D218" s="3" t="str">
        <x:v>American literature, landscape reading, translation, Chicana/o literature, and borderland studies.</x:v>
      </x:c>
      <x:c r="E218" s="12" t="str">
        <x:v>Yes</x:v>
      </x:c>
      <x:c r="F218" s="3" t="str">
        <x:v>Lecturer</x:v>
      </x:c>
      <x:c r="G218" s="3" t="str">
        <x:v>Lecturer</x:v>
      </x:c>
      <x:c r="H218" s="3" t="str">
        <x:v>Writing Program</x:v>
      </x:c>
      <x:c r="I218" s="3" t="str">
        <x:v>Writing Program</x:v>
      </x:c>
      <x:c r="J218" s="3" t="str">
        <x:v>Chicana/o and borderland studies meet the broad race, identity, and borders rubric.</x:v>
      </x:c>
      <x:c r="K218" s="3" t="str">
        <x:v>Reviewed description/publication</x:v>
      </x:c>
      <x:c r="L218" s="13" t="str">
        <x:v>https://campusdirectory.ucsc.edu/cd_detail?uid=lgalas</x:v>
      </x:c>
      <x:c r="M218" s="13" t="str">
        <x:v>https://campusdirectory.ucsc.edu/cd_detail?uid=lgalas</x:v>
      </x:c>
      <x:c r="N218" s="13" t="str">
        <x:v>https://humanities.ucsc.edu/people/</x:v>
      </x:c>
      <x:c r="O218" s="13" t="str">
        <x:v>https://campusdirectory.ucsc.edu/cd_detail?uid=lgalas</x:v>
      </x:c>
      <x:c r="P218" s="3" t="str">
        <x:v>Research Interests; Biography, Education and Training</x:v>
      </x:c>
      <x:c r="Q218" s="3" t="str"/>
      <x:c r="R218" s="3" t="str">
        <x:v>lgalas</x:v>
      </x:c>
      <x:c r="S218" s="3" t="str">
        <x:v>2026-10-20</x:v>
      </x:c>
      <x:c r="T218" s="3" t="str">
        <x:v>Yes</x:v>
      </x:c>
      <x:c r="U218" s="3" t="str">
        <x:v>Yes</x:v>
      </x:c>
      <x:c r="V218" s="3" t="str">
        <x:v>Research or creative-work information appears in the UCSC directory.</x:v>
      </x:c>
      <x:c r="W218" s="3" t="str">
        <x:v>Left-sympathetic</x:v>
      </x:c>
      <x:c r="X218" s="3" t="str">
        <x:v>American Souths: The dissertation challenges US exceptionalism and nation-state narratives through racialized, gendered, and classed landscapes and colonial afterlives. This is an adopted critical-colonial framework.</x:v>
      </x:c>
      <x:c r="Y218" s="3" t="str">
        <x:v>https://escholarship.org/uc/item/72s3g92j</x:v>
      </x:c>
      <x:c r="Z218" s="3" t="str">
        <x:v>No</x:v>
      </x:c>
      <x:c r="AA218" s="3" t="str">
        <x:v>Non-Senate lecturer title; no security-of-employment or teaching-professor appointment documented. Exclusion does not imply part-time employment.</x:v>
      </x:c>
      <x:c r="AB218" s="3" t="str">
        <x:v>https://campusdirectory.ucsc.edu/cd_detail?uid=lgalas</x:v>
      </x:c>
      <x:c r="AC218" s="13" t="str">
        <x:v>https://campusdirectory.ucsc.edu/cd_detail?uid=lgalas</x:v>
      </x:c>
    </x:row>
    <x:row r="219" ht="82" customHeight="1">
      <x:c r="A219" s="3" t="str">
        <x:v>Christopher K S Garrecht-Williams</x:v>
      </x:c>
      <x:c r="B219" s="3" t="str">
        <x:v>Lecturer</x:v>
      </x:c>
      <x:c r="C219" s="3" t="str">
        <x:v>Writing Program</x:v>
      </x:c>
      <x:c r="D219" s="3" t="str">
        <x:v>Poetry, creative writing, and writing instruction.</x:v>
      </x:c>
      <x:c r="E219" s="12" t="str">
        <x:v>No</x:v>
      </x:c>
      <x:c r="F219" s="3" t="str">
        <x:v>Lecturer</x:v>
      </x:c>
      <x:c r="G219" s="3" t="str">
        <x:v>Lecturer</x:v>
      </x:c>
      <x:c r="H219" s="3" t="str">
        <x:v>Writing Program</x:v>
      </x:c>
      <x:c r="I219" s="3" t="str">
        <x:v>Writing Program</x:v>
      </x:c>
      <x:c r="J219" s="3" t="str">
        <x:v>The reviewed professional biography identifies literary practice without a political theme.</x:v>
      </x:c>
      <x:c r="K219" s="3" t="str">
        <x:v>Reviewed description/publication</x:v>
      </x:c>
      <x:c r="L219" s="13" t="str">
        <x:v>https://campusdirectory.ucsc.edu/cd_detail?uid=cgarrech</x:v>
      </x:c>
      <x:c r="M219" s="13" t="str">
        <x:v>https://campusdirectory.ucsc.edu/cd_detail?uid=cgarrech</x:v>
      </x:c>
      <x:c r="N219" s="13" t="str">
        <x:v>https://humanities.ucsc.edu/people/</x:v>
      </x:c>
      <x:c r="O219" s="13" t="str">
        <x:v>https://campusdirectory.ucsc.edu/cd_detail?uid=cgarrech</x:v>
      </x:c>
      <x:c r="P219" s="3" t="str">
        <x:v>Biography, Education and Training</x:v>
      </x:c>
      <x:c r="Q219" s="3" t="str"/>
      <x:c r="R219" s="3" t="str">
        <x:v>cgarrech</x:v>
      </x:c>
      <x:c r="S219" s="3" t="str">
        <x:v>2026-10-20</x:v>
      </x:c>
      <x:c r="T219" s="3" t="str">
        <x:v>Yes</x:v>
      </x:c>
      <x:c r="U219" s="3" t="str">
        <x:v>Yes</x:v>
      </x:c>
      <x:c r="V219" s="3" t="str">
        <x:v>Research or creative-work information appears in the UCSC directory.</x:v>
      </x:c>
      <x:c r="W219" s="3" t="str">
        <x:v>Not applicable</x:v>
      </x:c>
      <x:c r="X219" s="3" t="str">
        <x:v>No political research identified.</x:v>
      </x:c>
      <x:c r="Y219" s="3" t="str"/>
      <x:c r="Z219" s="3" t="str">
        <x:v>No</x:v>
      </x:c>
      <x:c r="AA219" s="3" t="str">
        <x:v>Non-Senate lecturer title; no security-of-employment or teaching-professor appointment documented. Exclusion does not imply part-time employment.</x:v>
      </x:c>
      <x:c r="AB219" s="3" t="str">
        <x:v>https://campusdirectory.ucsc.edu/cd_detail?uid=cgarrech</x:v>
      </x:c>
      <x:c r="AC219" s="13" t="str"/>
    </x:row>
    <x:row r="220" ht="82" customHeight="1">
      <x:c r="A220" s="3" t="str">
        <x:v>Joy Hagen</x:v>
      </x:c>
      <x:c r="B220" s="3" t="str">
        <x:v>Unspecified</x:v>
      </x:c>
      <x:c r="C220" s="3" t="str">
        <x:v>Writing Program</x:v>
      </x:c>
      <x:c r="D220" s="3" t="str">
        <x:v>Ecology, agriculture, food systems, genetic engineering, political economy, and Indigenous environmental activism.</x:v>
      </x:c>
      <x:c r="E220" s="12" t="str">
        <x:v>Yes</x:v>
      </x:c>
      <x:c r="F220" s="3" t="str">
        <x:v>Lecturer</x:v>
      </x:c>
      <x:c r="G220" s="3" t="str">
        <x:v>UC-AFT Senior Continuing FacultyWriting Program Faculty</x:v>
      </x:c>
      <x:c r="H220" s="3" t="str">
        <x:v>Writing Program</x:v>
      </x:c>
      <x:c r="I220" s="3" t="str">
        <x:v>Writing Program</x:v>
      </x:c>
      <x:c r="J220" s="3" t="str">
        <x:v>Political economy, representation, and American Indian environmental activism are explicitly listed.</x:v>
      </x:c>
      <x:c r="K220" s="3" t="str">
        <x:v>Reviewed description/publication</x:v>
      </x:c>
      <x:c r="L220" s="13" t="str">
        <x:v>https://campusdirectory.ucsc.edu/cd_detail?uid=joyhagen</x:v>
      </x:c>
      <x:c r="M220" s="13" t="str">
        <x:v>https://campusdirectory.ucsc.edu/cd_detail?uid=joyhagen</x:v>
      </x:c>
      <x:c r="N220" s="13" t="str">
        <x:v>https://humanities.ucsc.edu/people/</x:v>
      </x:c>
      <x:c r="O220" s="13" t="str">
        <x:v>https://campusdirectory.ucsc.edu/cd_detail?uid=joyhagen</x:v>
      </x:c>
      <x:c r="P220" s="3" t="str">
        <x:v>Research Interests; Summary of Expertise; Biography, Education and Training</x:v>
      </x:c>
      <x:c r="Q220" s="3" t="str"/>
      <x:c r="R220" s="3" t="str">
        <x:v>joyhagen</x:v>
      </x:c>
      <x:c r="S220" s="3" t="str">
        <x:v>2026-10-20</x:v>
      </x:c>
      <x:c r="T220" s="3" t="str">
        <x:v>Yes</x:v>
      </x:c>
      <x:c r="U220" s="3" t="str">
        <x:v>Yes</x:v>
      </x:c>
      <x:c r="V220" s="3" t="str">
        <x:v>Research or creative-work information appears in the UCSC directory.</x:v>
      </x:c>
      <x:c r="W220" s="3" t="str">
        <x:v>Not established</x:v>
      </x:c>
      <x:c r="X220" s="3" t="str">
        <x:v>Research on transgene movement in wild mustard and radish; environmental political economy: The accessible dissertation account describes ecological risk assessment of transgene movement. It does not establish an anti-GMO policy argument; the broader political-economy topics in the profile also lack a directional thesis.</x:v>
      </x:c>
      <x:c r="Y220" s="3" t="str">
        <x:v>https://envintlab.sites.ucsc.edu/pastlabmembers/</x:v>
      </x:c>
      <x:c r="Z220" s="3" t="str">
        <x:v>No</x:v>
      </x:c>
      <x:c r="AA220" s="3" t="str">
        <x:v>Non-Senate lecturer title; no security-of-employment or teaching-professor appointment documented. Exclusion does not imply part-time employment.</x:v>
      </x:c>
      <x:c r="AB220" s="3" t="str">
        <x:v>https://campusdirectory.ucsc.edu/cd_detail?uid=joyhagen</x:v>
      </x:c>
      <x:c r="AC220" s="13" t="str">
        <x:v>https://campusdirectory.ucsc.edu/cd_detail?uid=joyhagen</x:v>
      </x:c>
    </x:row>
    <x:row r="221" ht="82" customHeight="1">
      <x:c r="A221" s="3" t="str">
        <x:v>Erica L Halk</x:v>
      </x:c>
      <x:c r="B221" s="3" t="str">
        <x:v>Lecturer</x:v>
      </x:c>
      <x:c r="C221" s="3" t="str">
        <x:v>Writing Program</x:v>
      </x:c>
      <x:c r="D221" s="3" t="str">
        <x:v>Literature, composition, and reading pedagogy qualifications; a research program is not described.</x:v>
      </x:c>
      <x:c r="E221" s="12"/>
      <x:c r="F221" s="3" t="str">
        <x:v>Lecturer</x:v>
      </x:c>
      <x:c r="G221" s="3" t="str">
        <x:v>Continuing Lecturer</x:v>
      </x:c>
      <x:c r="H221" s="3" t="str">
        <x:v>Writing Program</x:v>
      </x:c>
      <x:c r="I221" s="3" t="str">
        <x:v>Writing Program</x:v>
      </x:c>
      <x:c r="J221" s="3" t="str">
        <x:v>Educational qualifications alone do not establish research topics.</x:v>
      </x:c>
      <x:c r="K221" s="3" t="str">
        <x:v>Insufficient information</x:v>
      </x:c>
      <x:c r="L221" s="13" t="str">
        <x:v>https://campusdirectory.ucsc.edu/cd_detail?uid=elhalk</x:v>
      </x:c>
      <x:c r="M221" s="13" t="str">
        <x:v>https://campusdirectory.ucsc.edu/cd_detail?uid=elhalk</x:v>
      </x:c>
      <x:c r="N221" s="13" t="str">
        <x:v>https://humanities.ucsc.edu/people/</x:v>
      </x:c>
      <x:c r="O221" s="13" t="str">
        <x:v>https://campusdirectory.ucsc.edu/cd_detail?uid=elhalk</x:v>
      </x:c>
      <x:c r="P221" s="3" t="str">
        <x:v>Biography, Education and Training</x:v>
      </x:c>
      <x:c r="Q221" s="3" t="str">
        <x:v>Unclassified: not counted as No.</x:v>
      </x:c>
      <x:c r="R221" s="3" t="str">
        <x:v>elhalk</x:v>
      </x:c>
      <x:c r="S221" s="3" t="str">
        <x:v>2026-10-20</x:v>
      </x:c>
      <x:c r="T221" s="3" t="str">
        <x:v>No</x:v>
      </x:c>
      <x:c r="U221" s="3" t="str">
        <x:v>No</x:v>
      </x:c>
      <x:c r="V221" s="3" t="str">
        <x:v>No research description or publication adequate to classify was found in the reviewed sources.</x:v>
      </x:c>
      <x:c r="W221" s="3" t="str">
        <x:v>Not applicable</x:v>
      </x:c>
      <x:c r="X221" s="3" t="str">
        <x:v>Research not found in the reviewed sources.</x:v>
      </x:c>
      <x:c r="Y221" s="3" t="str"/>
      <x:c r="Z221" s="3" t="str">
        <x:v>No</x:v>
      </x:c>
      <x:c r="AA221" s="3" t="str">
        <x:v>Non-Senate lecturer title; no security-of-employment or teaching-professor appointment documented. Exclusion does not imply part-time employment.</x:v>
      </x:c>
      <x:c r="AB221" s="3" t="str">
        <x:v>https://campusdirectory.ucsc.edu/cd_detail?uid=elhalk</x:v>
      </x:c>
      <x:c r="AC221" s="13" t="str"/>
    </x:row>
    <x:row r="222" ht="82" customHeight="1">
      <x:c r="A222" s="3" t="str">
        <x:v>Roxanne P Hamilton</x:v>
      </x:c>
      <x:c r="B222" s="3" t="str">
        <x:v>Lecturer</x:v>
      </x:c>
      <x:c r="C222" s="3" t="str">
        <x:v>Writing Program</x:v>
      </x:c>
      <x:c r="D222" s="3" t="str">
        <x:v>Poetry, publishing, writing pedagogy, performance, gender, and queer studies.</x:v>
      </x:c>
      <x:c r="E222" s="12" t="str">
        <x:v>Yes</x:v>
      </x:c>
      <x:c r="F222" s="3" t="str">
        <x:v>Lecturer</x:v>
      </x:c>
      <x:c r="G222" s="3" t="str">
        <x:v>Lecturer</x:v>
      </x:c>
      <x:c r="H222" s="3" t="str">
        <x:v>Writing Program</x:v>
      </x:c>
      <x:c r="I222" s="3" t="str">
        <x:v>Writing Program</x:v>
      </x:c>
      <x:c r="J222" s="3" t="str">
        <x:v>Gender and queer studies are explicit research interests.</x:v>
      </x:c>
      <x:c r="K222" s="3" t="str">
        <x:v>Reviewed description/publication</x:v>
      </x:c>
      <x:c r="L222" s="13" t="str">
        <x:v>https://campusdirectory.ucsc.edu/cd_detail?uid=hamilton</x:v>
      </x:c>
      <x:c r="M222" s="13" t="str">
        <x:v>https://campusdirectory.ucsc.edu/cd_detail?uid=hamilton</x:v>
      </x:c>
      <x:c r="N222" s="13" t="str">
        <x:v>https://humanities.ucsc.edu/people/</x:v>
      </x:c>
      <x:c r="O222" s="13" t="str">
        <x:v>https://campusdirectory.ucsc.edu/cd_detail?uid=hamilton</x:v>
      </x:c>
      <x:c r="P222" s="3" t="str">
        <x:v>Research Interests; Biography, Education and Training</x:v>
      </x:c>
      <x:c r="Q222" s="3" t="str"/>
      <x:c r="R222" s="3" t="str">
        <x:v>hamilton</x:v>
      </x:c>
      <x:c r="S222" s="3" t="str">
        <x:v>2026-10-20</x:v>
      </x:c>
      <x:c r="T222" s="3" t="str">
        <x:v>Yes</x:v>
      </x:c>
      <x:c r="U222" s="3" t="str">
        <x:v>Yes</x:v>
      </x:c>
      <x:c r="V222" s="3" t="str">
        <x:v>Research or creative-work information appears in the UCSC directory.</x:v>
      </x:c>
      <x:c r="W222" s="3" t="str">
        <x:v>Left-sympathetic</x:v>
      </x:c>
      <x:c r="X222" s="3" t="str">
        <x:v>Winter in America (Again: Poets Respond to the 2024 Election: Roxi Power’s coedited creative project explicitly opposes the incoming Trump administration through critiques of racism, patriarchy, environmental destruction, and reproductive injustice. Roxi Power is the public writing name associated with the Roxanne Hamilton roster entry.</x:v>
      </x:c>
      <x:c r="Y222" s="3" t="str">
        <x:v>https://cascadiapoeticslab.org/winterinamericaagain/</x:v>
      </x:c>
      <x:c r="Z222" s="3" t="str">
        <x:v>No</x:v>
      </x:c>
      <x:c r="AA222" s="3" t="str">
        <x:v>Non-Senate lecturer title; no security-of-employment or teaching-professor appointment documented. Exclusion does not imply part-time employment.</x:v>
      </x:c>
      <x:c r="AB222" s="3" t="str">
        <x:v>https://campusdirectory.ucsc.edu/cd_detail?uid=hamilton</x:v>
      </x:c>
      <x:c r="AC222" s="13" t="str">
        <x:v>https://campusdirectory.ucsc.edu/cd_detail?uid=hamilton</x:v>
      </x:c>
    </x:row>
    <x:row r="223" ht="82" customHeight="1">
      <x:c r="A223" s="3" t="str">
        <x:v>Kimberly Adilia Helmer</x:v>
      </x:c>
      <x:c r="B223" s="3" t="str">
        <x:v>Full (teaching)</x:v>
      </x:c>
      <x:c r="C223" s="3" t="str">
        <x:v>Writing Program</x:v>
      </x:c>
      <x:c r="D223" s="3" t="str">
        <x:v>Heritage-language education, multilingual literacy, culturally relevant pedagogy, social identity, and classroom resistance.</x:v>
      </x:c>
      <x:c r="E223" s="12" t="str">
        <x:v>Yes</x:v>
      </x:c>
      <x:c r="F223" s="3" t="str">
        <x:v>Teaching professoriate</x:v>
      </x:c>
      <x:c r="G223" s="3" t="str">
        <x:v>Teaching Professor (Senate Faculty) and Chair of the Writing Program</x:v>
      </x:c>
      <x:c r="H223" s="3" t="str">
        <x:v>Writing Program</x:v>
      </x:c>
      <x:c r="I223" s="3" t="str">
        <x:v>Writing Program</x:v>
      </x:c>
      <x:c r="J223" s="3" t="str">
        <x:v>The published critical ethnography analyzes resistance and contested linguistic and social identities.</x:v>
      </x:c>
      <x:c r="K223" s="3" t="str">
        <x:v>Reviewed description/publication</x:v>
      </x:c>
      <x:c r="L223" s="13" t="str">
        <x:v>https://anthrosource.onlinelibrary.wiley.com/doi/10.1111/aeq.12025</x:v>
      </x:c>
      <x:c r="M223" s="13" t="str">
        <x:v>https://campusdirectory.ucsc.edu/cd_detail?uid=khelmer</x:v>
      </x:c>
      <x:c r="N223" s="13" t="str">
        <x:v>https://humanities.ucsc.edu/people/</x:v>
      </x:c>
      <x:c r="O223" s="13" t="str">
        <x:v>https://campusdirectory.ucsc.edu/cd_detail?uid=khelmer</x:v>
      </x:c>
      <x:c r="P223" s="3" t="str">
        <x:v>Supplementary research source</x:v>
      </x:c>
      <x:c r="Q223" s="3" t="str"/>
      <x:c r="R223" s="3" t="str">
        <x:v>khelmer</x:v>
      </x:c>
      <x:c r="S223" s="3" t="str">
        <x:v>2026-10-20</x:v>
      </x:c>
      <x:c r="T223" s="3" t="str">
        <x:v>Yes</x:v>
      </x:c>
      <x:c r="U223" s="3" t="str">
        <x:v>Yes</x:v>
      </x:c>
      <x:c r="V223" s="3" t="str">
        <x:v>Research or creative-work information appears in the UCSC directory.</x:v>
      </x:c>
      <x:c r="W223" s="3" t="str">
        <x:v>Left-sympathetic</x:v>
      </x:c>
      <x:c r="X223" s="3" t="str">
        <x:v>The research uses critical pedagogy and ethnography to question imposed identities and support heritage-language learners.</x:v>
      </x:c>
      <x:c r="Y223" s="3" t="str">
        <x:v>https://anthrosource.onlinelibrary.wiley.com/doi/10.1111/aeq.12025</x:v>
      </x:c>
      <x:c r="Z223" s="3" t="str">
        <x:v>Yes</x:v>
      </x:c>
      <x:c r="AA223" s="3" t="str">
        <x:v>Professor or teaching-professor series, including emeritus status. Membership category determined from public appointment titles.</x:v>
      </x:c>
      <x:c r="AB223" s="3" t="str">
        <x:v>https://campusdirectory.ucsc.edu/cd_detail?uid=khelmer</x:v>
      </x:c>
      <x:c r="AC223" s="13" t="str">
        <x:v>https://campusdirectory.ucsc.edu/cd_detail?uid=khelmer</x:v>
      </x:c>
    </x:row>
    <x:row r="224" ht="82" customHeight="1">
      <x:c r="A224" s="3" t="str">
        <x:v>Daniel Joesten</x:v>
      </x:c>
      <x:c r="B224" s="3" t="str">
        <x:v>Lecturer</x:v>
      </x:c>
      <x:c r="C224" s="3" t="str">
        <x:v>Writing Program</x:v>
      </x:c>
      <x:c r="D224" s="3" t="str">
        <x:v>Modern European history, Irish nationalism, decolonization, citizenship, and the Irish diaspora.</x:v>
      </x:c>
      <x:c r="E224" s="12" t="str">
        <x:v>Yes</x:v>
      </x:c>
      <x:c r="F224" s="3" t="str">
        <x:v>Lecturer</x:v>
      </x:c>
      <x:c r="G224" s="3" t="str">
        <x:v>Writing Program Lecturer</x:v>
      </x:c>
      <x:c r="H224" s="3" t="str">
        <x:v>Writing Program</x:v>
      </x:c>
      <x:c r="I224" s="3" t="str">
        <x:v>Writing Program</x:v>
      </x:c>
      <x:c r="J224" s="3" t="str">
        <x:v>The listed dissertation and publications explicitly address decolonization and nationalism.</x:v>
      </x:c>
      <x:c r="K224" s="3" t="str">
        <x:v>Reviewed description/publication</x:v>
      </x:c>
      <x:c r="L224" s="13" t="str">
        <x:v>https://campusdirectory.ucsc.edu/cd_detail?uid=dmjoeste</x:v>
      </x:c>
      <x:c r="M224" s="13" t="str">
        <x:v>https://campusdirectory.ucsc.edu/cd_detail?uid=dmjoeste</x:v>
      </x:c>
      <x:c r="N224" s="13" t="str">
        <x:v>https://humanities.ucsc.edu/people/</x:v>
      </x:c>
      <x:c r="O224" s="13" t="str">
        <x:v>https://campusdirectory.ucsc.edu/cd_detail?uid=dmjoeste</x:v>
      </x:c>
      <x:c r="P224" s="3" t="str">
        <x:v>Biography, Education and Training; Selected Publications</x:v>
      </x:c>
      <x:c r="Q224" s="3" t="str"/>
      <x:c r="R224" s="3" t="str">
        <x:v>dmjoeste</x:v>
      </x:c>
      <x:c r="S224" s="3" t="str">
        <x:v>2026-10-20</x:v>
      </x:c>
      <x:c r="T224" s="3" t="str">
        <x:v>Yes</x:v>
      </x:c>
      <x:c r="U224" s="3" t="str">
        <x:v>Yes</x:v>
      </x:c>
      <x:c r="V224" s="3" t="str">
        <x:v>Research or creative-work information appears in the UCSC directory.</x:v>
      </x:c>
      <x:c r="W224" s="3" t="str">
        <x:v>Left-sympathetic</x:v>
      </x:c>
      <x:c r="X224" s="3" t="str">
        <x:v>Between Subject and Alien: The dissertation examines the racialized limits of British inclusion and migrant rights through a decolonization framework. Coded as a critical argument about exclusion and unequal citizenship.</x:v>
      </x:c>
      <x:c r="Y224" s="3" t="str">
        <x:v>https://escholarship.org/uc/item/1sh6b7n2</x:v>
      </x:c>
      <x:c r="Z224" s="3" t="str">
        <x:v>No</x:v>
      </x:c>
      <x:c r="AA224" s="3" t="str">
        <x:v>Non-Senate lecturer title; no security-of-employment or teaching-professor appointment documented. Exclusion does not imply part-time employment.</x:v>
      </x:c>
      <x:c r="AB224" s="3" t="str">
        <x:v>https://campusdirectory.ucsc.edu/cd_detail?uid=dmjoeste</x:v>
      </x:c>
      <x:c r="AC224" s="13" t="str"/>
    </x:row>
    <x:row r="225" ht="82" customHeight="1">
      <x:c r="A225" s="3" t="str">
        <x:v>Jamila Kareem</x:v>
      </x:c>
      <x:c r="B225" s="3" t="str">
        <x:v>Associate (teaching)</x:v>
      </x:c>
      <x:c r="C225" s="3" t="str">
        <x:v>Writing Program</x:v>
      </x:c>
      <x:c r="D225" s="3" t="str">
        <x:v>Racialized academic structures, writing pedagogy, social justice discourse, and Black rhetorical practices.</x:v>
      </x:c>
      <x:c r="E225" s="12" t="str">
        <x:v>Yes</x:v>
      </x:c>
      <x:c r="F225" s="3" t="str">
        <x:v>Teaching professoriate</x:v>
      </x:c>
      <x:c r="G225" s="3" t="str">
        <x:v>Associate Teaching Professor</x:v>
      </x:c>
      <x:c r="H225" s="3" t="str">
        <x:v>Writing Program</x:v>
      </x:c>
      <x:c r="I225" s="3" t="str">
        <x:v>Writing Program</x:v>
      </x:c>
      <x:c r="J225" s="3" t="str">
        <x:v>Explicit racial social structures and social justice research.</x:v>
      </x:c>
      <x:c r="K225" s="3" t="str">
        <x:v>Reviewed description/publication</x:v>
      </x:c>
      <x:c r="L225" s="13" t="str">
        <x:v>https://independent.academia.edu/JamilaKareem</x:v>
      </x:c>
      <x:c r="M225" s="13" t="str">
        <x:v>https://campusdirectory.ucsc.edu/cd_detail?uid=jkareem</x:v>
      </x:c>
      <x:c r="N225" s="13" t="str">
        <x:v>https://humanities.ucsc.edu/people/</x:v>
      </x:c>
      <x:c r="O225" s="13" t="str">
        <x:v>https://campusdirectory.ucsc.edu/cd_detail?uid=jkareem</x:v>
      </x:c>
      <x:c r="P225" s="3" t="str">
        <x:v>Supplementary research source</x:v>
      </x:c>
      <x:c r="Q225" s="3" t="str"/>
      <x:c r="R225" s="3" t="str">
        <x:v>jkareem</x:v>
      </x:c>
      <x:c r="S225" s="3" t="str">
        <x:v>2026-10-20</x:v>
      </x:c>
      <x:c r="T225" s="3" t="str">
        <x:v>Yes</x:v>
      </x:c>
      <x:c r="U225" s="3" t="str">
        <x:v>No</x:v>
      </x:c>
      <x:c r="V225" s="3" t="str">
        <x:v>Research found in a supplementary public source.</x:v>
      </x:c>
      <x:c r="W225" s="3" t="str">
        <x:v>Left-sympathetic</x:v>
      </x:c>
      <x:c r="X225" s="3" t="str">
        <x:v>The research critiques racialized academic structures and explicitly develops social-justice approaches to writing.</x:v>
      </x:c>
      <x:c r="Y225" s="3" t="str">
        <x:v>https://independent.academia.edu/JamilaKareem</x:v>
      </x:c>
      <x:c r="Z225" s="3" t="str">
        <x:v>Yes</x:v>
      </x:c>
      <x:c r="AA225" s="3" t="str">
        <x:v>Professor or teaching-professor series, including emeritus status. Membership category determined from public appointment titles.</x:v>
      </x:c>
      <x:c r="AB225" s="3" t="str">
        <x:v>https://campusdirectory.ucsc.edu/cd_detail?uid=jkareem</x:v>
      </x:c>
      <x:c r="AC225" s="13" t="str"/>
    </x:row>
    <x:row r="226" ht="82" customHeight="1">
      <x:c r="A226" s="3" t="str">
        <x:v>Robin King</x:v>
      </x:c>
      <x:c r="B226" s="3" t="str">
        <x:v>Lecturer</x:v>
      </x:c>
      <x:c r="C226" s="3" t="str">
        <x:v>Writing Program</x:v>
      </x:c>
      <x:c r="D226" s="3" t="str">
        <x:v>Visual arts, media criticism, learning, emotions, writing, and social justice.</x:v>
      </x:c>
      <x:c r="E226" s="12" t="str">
        <x:v>Yes</x:v>
      </x:c>
      <x:c r="F226" s="3" t="str">
        <x:v>Lecturer</x:v>
      </x:c>
      <x:c r="G226" s="3" t="str">
        <x:v>Lecturer Writing</x:v>
      </x:c>
      <x:c r="H226" s="3" t="str">
        <x:v>Writing Program</x:v>
      </x:c>
      <x:c r="I226" s="3" t="str">
        <x:v>Writing Program</x:v>
      </x:c>
      <x:c r="J226" s="3" t="str">
        <x:v>Social justice is explicitly listed as an area of expertise.</x:v>
      </x:c>
      <x:c r="K226" s="3" t="str">
        <x:v>Reviewed description/publication</x:v>
      </x:c>
      <x:c r="L226" s="13" t="str">
        <x:v>https://campusdirectory.ucsc.edu/cd_detail?uid=ryking</x:v>
      </x:c>
      <x:c r="M226" s="13" t="str">
        <x:v>https://campusdirectory.ucsc.edu/cd_detail?uid=ryking</x:v>
      </x:c>
      <x:c r="N226" s="13" t="str">
        <x:v>https://humanities.ucsc.edu/people/</x:v>
      </x:c>
      <x:c r="O226" s="13" t="str">
        <x:v>https://campusdirectory.ucsc.edu/cd_detail?uid=ryking</x:v>
      </x:c>
      <x:c r="P226" s="3" t="str">
        <x:v>Research Interests; Areas of Expertise; Biography, Education and Training</x:v>
      </x:c>
      <x:c r="Q226" s="3" t="str"/>
      <x:c r="R226" s="3" t="str">
        <x:v>ryking</x:v>
      </x:c>
      <x:c r="S226" s="3" t="str">
        <x:v>2026-10-20</x:v>
      </x:c>
      <x:c r="T226" s="3" t="str">
        <x:v>Yes</x:v>
      </x:c>
      <x:c r="U226" s="3" t="str">
        <x:v>Yes</x:v>
      </x:c>
      <x:c r="V226" s="3" t="str">
        <x:v>Research or creative-work information appears in the UCSC directory.</x:v>
      </x:c>
      <x:c r="W226" s="3" t="str">
        <x:v>Left-sympathetic</x:v>
      </x:c>
      <x:c r="X226" s="3" t="str">
        <x:v>Writing and social justice; media and learning: The research profile explicitly adopts social justice as an area of writing inquiry alongside critical media and learning. This is a framework-based classification with thinner evidence than a publication abstract; no detailed publication argument was located.</x:v>
      </x:c>
      <x:c r="Y226" s="3" t="str">
        <x:v>https://campusdirectory.ucsc.edu/cd_detail?uid=ryking</x:v>
      </x:c>
      <x:c r="Z226" s="3" t="str">
        <x:v>No</x:v>
      </x:c>
      <x:c r="AA226" s="3" t="str">
        <x:v>Non-Senate lecturer title; no security-of-employment or teaching-professor appointment documented. Exclusion does not imply part-time employment.</x:v>
      </x:c>
      <x:c r="AB226" s="3" t="str">
        <x:v>https://campusdirectory.ucsc.edu/cd_detail?uid=ryking</x:v>
      </x:c>
      <x:c r="AC226" s="13" t="str">
        <x:v>https://campusdirectory.ucsc.edu/cd_detail?uid=ryking</x:v>
      </x:c>
    </x:row>
    <x:row r="227" ht="82" customHeight="1">
      <x:c r="A227" s="3" t="str">
        <x:v>Taylor Joy Kirsch</x:v>
      </x:c>
      <x:c r="B227" s="3" t="str">
        <x:v>Lecturer</x:v>
      </x:c>
      <x:c r="C227" s="3" t="str">
        <x:v>Writing Program</x:v>
      </x:c>
      <x:c r="D227" s="3" t="str">
        <x:v>Writing instruction; a research description was not located in the reviewed material.</x:v>
      </x:c>
      <x:c r="E227" s="12"/>
      <x:c r="F227" s="3" t="str">
        <x:v>Lecturer</x:v>
      </x:c>
      <x:c r="G227" s="3" t="str">
        <x:v>Lecturer</x:v>
      </x:c>
      <x:c r="H227" s="3" t="str">
        <x:v>Writing Program</x:v>
      </x:c>
      <x:c r="I227" s="3" t="str">
        <x:v>Writing Program</x:v>
      </x:c>
      <x:c r="J227" s="3" t="str">
        <x:v>Insufficient research information.</x:v>
      </x:c>
      <x:c r="K227" s="3" t="str">
        <x:v>Insufficient information</x:v>
      </x:c>
      <x:c r="L227" s="13" t="str">
        <x:v>https://campusdirectory.ucsc.edu/cd_detail?uid=tkirsch</x:v>
      </x:c>
      <x:c r="M227" s="13" t="str">
        <x:v>https://campusdirectory.ucsc.edu/cd_detail?uid=tkirsch</x:v>
      </x:c>
      <x:c r="N227" s="13" t="str">
        <x:v>https://humanities.ucsc.edu/people/</x:v>
      </x:c>
      <x:c r="O227" s="13" t="str">
        <x:v>https://campusdirectory.ucsc.edu/cd_detail?uid=tkirsch</x:v>
      </x:c>
      <x:c r="P227" s="3" t="str">
        <x:v>No research description found in directory; supplementary search inconclusive</x:v>
      </x:c>
      <x:c r="Q227" s="3" t="str">
        <x:v>Unclassified: not counted as No.</x:v>
      </x:c>
      <x:c r="R227" s="3" t="str">
        <x:v>tkirsch</x:v>
      </x:c>
      <x:c r="S227" s="3" t="str">
        <x:v>2026-10-20</x:v>
      </x:c>
      <x:c r="T227" s="3" t="str">
        <x:v>No</x:v>
      </x:c>
      <x:c r="U227" s="3" t="str">
        <x:v>No</x:v>
      </x:c>
      <x:c r="V227" s="3" t="str">
        <x:v>No research description or publication adequate to classify was found in the reviewed sources.</x:v>
      </x:c>
      <x:c r="W227" s="3" t="str">
        <x:v>Not applicable</x:v>
      </x:c>
      <x:c r="X227" s="3" t="str">
        <x:v>Research not found in the reviewed sources.</x:v>
      </x:c>
      <x:c r="Y227" s="3" t="str"/>
      <x:c r="Z227" s="3" t="str">
        <x:v>No</x:v>
      </x:c>
      <x:c r="AA227" s="3" t="str">
        <x:v>Non-Senate lecturer title; no security-of-employment or teaching-professor appointment documented. Exclusion does not imply part-time employment.</x:v>
      </x:c>
      <x:c r="AB227" s="3" t="str">
        <x:v>https://campusdirectory.ucsc.edu/cd_detail?uid=tkirsch</x:v>
      </x:c>
      <x:c r="AC227" s="13" t="str"/>
    </x:row>
    <x:row r="228" ht="82" customHeight="1">
      <x:c r="A228" s="3" t="str">
        <x:v>Lindsay Elizabeth Knisely</x:v>
      </x:c>
      <x:c r="B228" s="3" t="str">
        <x:v>Lecturer</x:v>
      </x:c>
      <x:c r="C228" s="3" t="str">
        <x:v>Writing Program</x:v>
      </x:c>
      <x:c r="D228" s="3" t="str">
        <x:v>Digital youth identities, writing as activism, African American literary theory, and critical consciousness.</x:v>
      </x:c>
      <x:c r="E228" s="12" t="str">
        <x:v>Yes</x:v>
      </x:c>
      <x:c r="F228" s="3" t="str">
        <x:v>Lecturer</x:v>
      </x:c>
      <x:c r="G228" s="3" t="str">
        <x:v>Continuing Lecturer, Oakes College &amp; Writing Program</x:v>
      </x:c>
      <x:c r="H228" s="3" t="str">
        <x:v>Oakes College</x:v>
      </x:c>
      <x:c r="I228" s="3" t="str">
        <x:v>Writing Program</x:v>
      </x:c>
      <x:c r="J228" s="3" t="str">
        <x:v>Writing as social activism and critical consciousness are explicit research interests.</x:v>
      </x:c>
      <x:c r="K228" s="3" t="str">
        <x:v>Reviewed description/publication</x:v>
      </x:c>
      <x:c r="L228" s="13" t="str">
        <x:v>https://campusdirectory.ucsc.edu/cd_detail?uid=lknisely</x:v>
      </x:c>
      <x:c r="M228" s="13" t="str">
        <x:v>https://campusdirectory.ucsc.edu/cd_detail?uid=lknisely</x:v>
      </x:c>
      <x:c r="N228" s="13" t="str">
        <x:v>https://humanities.ucsc.edu/people/</x:v>
      </x:c>
      <x:c r="O228" s="13" t="str">
        <x:v>https://campusdirectory.ucsc.edu/cd_detail?uid=lknisely</x:v>
      </x:c>
      <x:c r="P228" s="3" t="str">
        <x:v>Research Interests; Summary of Expertise; Areas of Expertise; Biography, Education and Training; Selected Publications</x:v>
      </x:c>
      <x:c r="Q228" s="3" t="str">
        <x:v>Department grouping uses a core department roster.</x:v>
      </x:c>
      <x:c r="R228" s="3" t="str">
        <x:v>lknisely</x:v>
      </x:c>
      <x:c r="S228" s="3" t="str">
        <x:v>2026-10-20</x:v>
      </x:c>
      <x:c r="T228" s="3" t="str">
        <x:v>Yes</x:v>
      </x:c>
      <x:c r="U228" s="3" t="str">
        <x:v>Yes</x:v>
      </x:c>
      <x:c r="V228" s="3" t="str">
        <x:v>Research or creative-work information appears in the UCSC directory.</x:v>
      </x:c>
      <x:c r="W228" s="3" t="str">
        <x:v>Left-sympathetic</x:v>
      </x:c>
      <x:c r="X228" s="3" t="str">
        <x:v>The published pedagogical argument explicitly seeks to cultivate a feminist lens and recognition of patriarchy.</x:v>
      </x:c>
      <x:c r="Y228" s="3" t="str">
        <x:v>https://campusdirectory.ucsc.edu/cd_detail?uid=lknisely</x:v>
      </x:c>
      <x:c r="Z228" s="3" t="str">
        <x:v>No</x:v>
      </x:c>
      <x:c r="AA228" s="3" t="str">
        <x:v>Non-Senate lecturer title; no security-of-employment or teaching-professor appointment documented. Exclusion does not imply part-time employment.</x:v>
      </x:c>
      <x:c r="AB228" s="3" t="str">
        <x:v>https://campusdirectory.ucsc.edu/cd_detail?uid=lknisely</x:v>
      </x:c>
      <x:c r="AC228" s="13" t="str">
        <x:v>https://campusdirectory.ucsc.edu/cd_detail?uid=lknisely</x:v>
      </x:c>
    </x:row>
    <x:row r="229" ht="82" customHeight="1">
      <x:c r="A229" s="3" t="str">
        <x:v>M. Lane</x:v>
      </x:c>
      <x:c r="B229" s="3" t="str">
        <x:v>Lecturer</x:v>
      </x:c>
      <x:c r="C229" s="3" t="str">
        <x:v>Writing Program</x:v>
      </x:c>
      <x:c r="D229" s="3" t="str">
        <x:v>Cultural and critical theory, writing, feminist studies, film politics, and Marxism.</x:v>
      </x:c>
      <x:c r="E229" s="12" t="str">
        <x:v>Yes</x:v>
      </x:c>
      <x:c r="F229" s="3" t="str">
        <x:v>Lecturer</x:v>
      </x:c>
      <x:c r="G229" s="3" t="str">
        <x:v>Continuing Lecturer</x:v>
      </x:c>
      <x:c r="H229" s="3" t="str">
        <x:v>Writing Program</x:v>
      </x:c>
      <x:c r="I229" s="3" t="str">
        <x:v>Writing Program</x:v>
      </x:c>
      <x:c r="J229" s="3" t="str">
        <x:v>Feminist studies, film and politics, and Marxism are explicitly listed.</x:v>
      </x:c>
      <x:c r="K229" s="3" t="str">
        <x:v>Reviewed description/publication</x:v>
      </x:c>
      <x:c r="L229" s="13" t="str">
        <x:v>https://campusdirectory.ucsc.edu/cd_detail?uid=mmlane</x:v>
      </x:c>
      <x:c r="M229" s="13" t="str">
        <x:v>https://campusdirectory.ucsc.edu/cd_detail?uid=mmlane</x:v>
      </x:c>
      <x:c r="N229" s="13" t="str">
        <x:v>https://humanities.ucsc.edu/people/</x:v>
      </x:c>
      <x:c r="O229" s="13" t="str">
        <x:v>https://campusdirectory.ucsc.edu/cd_detail?uid=mmlane</x:v>
      </x:c>
      <x:c r="P229" s="3" t="str">
        <x:v>Areas of Expertise; Biography, Education and Training</x:v>
      </x:c>
      <x:c r="Q229" s="3" t="str"/>
      <x:c r="R229" s="3" t="str">
        <x:v>mmlane</x:v>
      </x:c>
      <x:c r="S229" s="3" t="str">
        <x:v>2026-10-20</x:v>
      </x:c>
      <x:c r="T229" s="3" t="str">
        <x:v>Yes</x:v>
      </x:c>
      <x:c r="U229" s="3" t="str">
        <x:v>Yes</x:v>
      </x:c>
      <x:c r="V229" s="3" t="str">
        <x:v>Research or creative-work information appears in the UCSC directory.</x:v>
      </x:c>
      <x:c r="W229" s="3" t="str">
        <x:v>Left-sympathetic</x:v>
      </x:c>
      <x:c r="X229" s="3" t="str">
        <x:v>Comedy Against Work explicitly argues for anti-work humor as a means of challenging power and imagining radical social transformation.</x:v>
      </x:c>
      <x:c r="Y229" s="3" t="str">
        <x:v>https://www.commonnotions.org/comedy-against-work</x:v>
      </x:c>
      <x:c r="Z229" s="3" t="str">
        <x:v>No</x:v>
      </x:c>
      <x:c r="AA229" s="3" t="str">
        <x:v>Non-Senate lecturer title; no security-of-employment or teaching-professor appointment documented. Exclusion does not imply part-time employment.</x:v>
      </x:c>
      <x:c r="AB229" s="3" t="str">
        <x:v>https://campusdirectory.ucsc.edu/cd_detail?uid=mmlane</x:v>
      </x:c>
      <x:c r="AC229" s="13" t="str"/>
    </x:row>
    <x:row r="230" ht="82" customHeight="1">
      <x:c r="A230" s="3" t="str">
        <x:v>Ingrid Lariviere</x:v>
      </x:c>
      <x:c r="B230" s="3" t="str">
        <x:v>Lecturer</x:v>
      </x:c>
      <x:c r="C230" s="3" t="str">
        <x:v>Writing Program</x:v>
      </x:c>
      <x:c r="D230" s="3" t="str">
        <x:v>Poetry and creative writing.</x:v>
      </x:c>
      <x:c r="E230" s="12" t="str">
        <x:v>No</x:v>
      </x:c>
      <x:c r="F230" s="3" t="str">
        <x:v>Lecturer</x:v>
      </x:c>
      <x:c r="G230" s="3" t="str">
        <x:v>Continuing LecturerPorter Core Course Coordinator</x:v>
      </x:c>
      <x:c r="H230" s="3" t="str">
        <x:v>Writing Program</x:v>
      </x:c>
      <x:c r="I230" s="3" t="str">
        <x:v>Writing Program</x:v>
      </x:c>
      <x:c r="J230" s="3" t="str">
        <x:v>The identified creative publication does not establish a political theme.</x:v>
      </x:c>
      <x:c r="K230" s="3" t="str">
        <x:v>Limited description</x:v>
      </x:c>
      <x:c r="L230" s="13" t="str">
        <x:v>https://www.tandfonline.com/doi/abs/10.1080/19342039.2022.2088989</x:v>
      </x:c>
      <x:c r="M230" s="13" t="str">
        <x:v>https://campusdirectory.ucsc.edu/cd_detail?uid=imoody</x:v>
      </x:c>
      <x:c r="N230" s="13" t="str">
        <x:v>https://humanities.ucsc.edu/people/</x:v>
      </x:c>
      <x:c r="O230" s="13" t="str">
        <x:v>https://campusdirectory.ucsc.edu/cd_detail?uid=imoody</x:v>
      </x:c>
      <x:c r="P230" s="3" t="str">
        <x:v>Supplementary research source</x:v>
      </x:c>
      <x:c r="Q230" s="3" t="str">
        <x:v>No applies to the limited reviewed description; it is not a finding about the entire publication record.</x:v>
      </x:c>
      <x:c r="R230" s="3" t="str">
        <x:v>imoody</x:v>
      </x:c>
      <x:c r="S230" s="3" t="str">
        <x:v>2026-10-20</x:v>
      </x:c>
      <x:c r="T230" s="3" t="str">
        <x:v>Yes</x:v>
      </x:c>
      <x:c r="U230" s="3" t="str">
        <x:v>No</x:v>
      </x:c>
      <x:c r="V230" s="3" t="str">
        <x:v>Research found in a supplementary public source.</x:v>
      </x:c>
      <x:c r="W230" s="3" t="str">
        <x:v>Not applicable</x:v>
      </x:c>
      <x:c r="X230" s="3" t="str">
        <x:v>No political research identified.</x:v>
      </x:c>
      <x:c r="Y230" s="3" t="str"/>
      <x:c r="Z230" s="3" t="str">
        <x:v>No</x:v>
      </x:c>
      <x:c r="AA230" s="3" t="str">
        <x:v>Non-Senate lecturer title; no security-of-employment or teaching-professor appointment documented. Exclusion does not imply part-time employment.</x:v>
      </x:c>
      <x:c r="AB230" s="3" t="str">
        <x:v>https://campusdirectory.ucsc.edu/cd_detail?uid=imoody</x:v>
      </x:c>
      <x:c r="AC230" s="13" t="str"/>
    </x:row>
    <x:row r="231" ht="82" customHeight="1">
      <x:c r="A231" s="3" t="str">
        <x:v>Toby H Loeffler</x:v>
      </x:c>
      <x:c r="B231" s="3" t="str">
        <x:v>Senior lecturer</x:v>
      </x:c>
      <x:c r="C231" s="3" t="str">
        <x:v>Writing Program</x:v>
      </x:c>
      <x:c r="D231" s="3" t="str">
        <x:v>Writing pedagogy, European modernism, the novel, nationalism, and ideology.</x:v>
      </x:c>
      <x:c r="E231" s="12" t="str">
        <x:v>Yes</x:v>
      </x:c>
      <x:c r="F231" s="3" t="str">
        <x:v>Lecturer</x:v>
      </x:c>
      <x:c r="G231" s="3" t="str">
        <x:v>Senior Continuing Lecturer</x:v>
      </x:c>
      <x:c r="H231" s="3" t="str">
        <x:v>Writing Program</x:v>
      </x:c>
      <x:c r="I231" s="3" t="str">
        <x:v>Writing Program</x:v>
      </x:c>
      <x:c r="J231" s="3" t="str">
        <x:v>Literature and nationalism and ideology are explicit research interests.</x:v>
      </x:c>
      <x:c r="K231" s="3" t="str">
        <x:v>Reviewed description/publication</x:v>
      </x:c>
      <x:c r="L231" s="13" t="str">
        <x:v>https://campusdirectory.ucsc.edu/cd_detail?uid=tloeffle</x:v>
      </x:c>
      <x:c r="M231" s="13" t="str">
        <x:v>https://campusdirectory.ucsc.edu/cd_detail?uid=tloeffle</x:v>
      </x:c>
      <x:c r="N231" s="13" t="str">
        <x:v>https://humanities.ucsc.edu/people/</x:v>
      </x:c>
      <x:c r="O231" s="13" t="str">
        <x:v>https://campusdirectory.ucsc.edu/cd_detail?uid=tloeffle</x:v>
      </x:c>
      <x:c r="P231" s="3" t="str">
        <x:v>Research Interests; Areas of Expertise; Biography, Education and Training; Selected Publications</x:v>
      </x:c>
      <x:c r="Q231" s="3" t="str"/>
      <x:c r="R231" s="3" t="str">
        <x:v>tloeffle</x:v>
      </x:c>
      <x:c r="S231" s="3" t="str">
        <x:v>2026-10-20</x:v>
      </x:c>
      <x:c r="T231" s="3" t="str">
        <x:v>Yes</x:v>
      </x:c>
      <x:c r="U231" s="3" t="str">
        <x:v>Yes</x:v>
      </x:c>
      <x:c r="V231" s="3" t="str">
        <x:v>Research or creative-work information appears in the UCSC directory.</x:v>
      </x:c>
      <x:c r="W231" s="3" t="str">
        <x:v>Not established</x:v>
      </x:c>
      <x:c r="X231" s="3" t="str">
        <x:v>Erin go bragh: Banal Nationalism and the Joycean Performance of Irish Nationhood: The accessible discussion shows an analysis of everyday national belonging and Joyce’s criticism of exclusionary nationalism. It does not sufficiently establish the article’s own Left or Right commitment; the full article was not accessible.</x:v>
      </x:c>
      <x:c r="Y231" s="3" t="str">
        <x:v>https://www.jstor.org/stable/30224663</x:v>
      </x:c>
      <x:c r="Z231" s="3" t="str">
        <x:v>No</x:v>
      </x:c>
      <x:c r="AA231" s="3" t="str">
        <x:v>Non-Senate lecturer title; no security-of-employment or teaching-professor appointment documented. Exclusion does not imply part-time employment.</x:v>
      </x:c>
      <x:c r="AB231" s="3" t="str">
        <x:v>https://campusdirectory.ucsc.edu/cd_detail?uid=tloeffle</x:v>
      </x:c>
      <x:c r="AC231" s="13" t="str">
        <x:v>https://campusdirectory.ucsc.edu/cd_detail?uid=tloeffle</x:v>
      </x:c>
    </x:row>
    <x:row r="232" ht="82" customHeight="1">
      <x:c r="A232" s="3" t="str">
        <x:v>Philip Longo</x:v>
      </x:c>
      <x:c r="B232" s="3" t="str">
        <x:v>Senior lecturer</x:v>
      </x:c>
      <x:c r="C232" s="3" t="str">
        <x:v>Writing Program</x:v>
      </x:c>
      <x:c r="D232" s="3" t="str">
        <x:v>Writing pedagogy, archives, print culture, information literacy, queer rhetoric, and queer media.</x:v>
      </x:c>
      <x:c r="E232" s="12" t="str">
        <x:v>Yes</x:v>
      </x:c>
      <x:c r="F232" s="3" t="str">
        <x:v>Lecturer</x:v>
      </x:c>
      <x:c r="G232" s="3" t="str">
        <x:v>Senior Continuing Lecturer</x:v>
      </x:c>
      <x:c r="H232" s="3" t="str">
        <x:v>Writing Program</x:v>
      </x:c>
      <x:c r="I232" s="3" t="str">
        <x:v>Writing Program</x:v>
      </x:c>
      <x:c r="J232" s="3" t="str">
        <x:v>Queer rhetoric and media are explicitly listed.</x:v>
      </x:c>
      <x:c r="K232" s="3" t="str">
        <x:v>Reviewed description/publication</x:v>
      </x:c>
      <x:c r="L232" s="13" t="str">
        <x:v>https://campusdirectory.ucsc.edu/cd_detail?uid=plongo</x:v>
      </x:c>
      <x:c r="M232" s="13" t="str">
        <x:v>https://campusdirectory.ucsc.edu/cd_detail?uid=plongo</x:v>
      </x:c>
      <x:c r="N232" s="13" t="str">
        <x:v>https://humanities.ucsc.edu/people/</x:v>
      </x:c>
      <x:c r="O232" s="13" t="str">
        <x:v>https://campusdirectory.ucsc.edu/cd_detail?uid=plongo</x:v>
      </x:c>
      <x:c r="P232" s="3" t="str">
        <x:v>Summary of Expertise; Areas of Expertise; Biography, Education and Training; Selected Publications</x:v>
      </x:c>
      <x:c r="Q232" s="3" t="str"/>
      <x:c r="R232" s="3" t="str">
        <x:v>plongo</x:v>
      </x:c>
      <x:c r="S232" s="3" t="str">
        <x:v>2026-10-20</x:v>
      </x:c>
      <x:c r="T232" s="3" t="str">
        <x:v>Yes</x:v>
      </x:c>
      <x:c r="U232" s="3" t="str">
        <x:v>Yes</x:v>
      </x:c>
      <x:c r="V232" s="3" t="str">
        <x:v>Research or creative-work information appears in the UCSC directory.</x:v>
      </x:c>
      <x:c r="W232" s="3" t="str">
        <x:v>Left-sympathetic</x:v>
      </x:c>
      <x:c r="X232" s="3" t="str">
        <x:v>Circles of Sex: The Queer Origins of the Sexual Revolution: The project affirmatively recovers queer networks and their contribution to sexual liberation. This is a queer-history recovery framework, not a classification based on sexual subject matter alone.</x:v>
      </x:c>
      <x:c r="Y232" s="3" t="str">
        <x:v>https://news.ucsc.edu/2022/04/acls-keliiaa-longo/</x:v>
      </x:c>
      <x:c r="Z232" s="3" t="str">
        <x:v>No</x:v>
      </x:c>
      <x:c r="AA232" s="3" t="str">
        <x:v>Non-Senate lecturer title; no security-of-employment or teaching-professor appointment documented. Exclusion does not imply part-time employment.</x:v>
      </x:c>
      <x:c r="AB232" s="3" t="str">
        <x:v>https://campusdirectory.ucsc.edu/cd_detail?uid=plongo</x:v>
      </x:c>
      <x:c r="AC232" s="13" t="str"/>
    </x:row>
    <x:row r="233" ht="82" customHeight="1">
      <x:c r="A233" s="3" t="str">
        <x:v>Brij D Lunine</x:v>
      </x:c>
      <x:c r="B233" s="3" t="str">
        <x:v>Senior lecturer</x:v>
      </x:c>
      <x:c r="C233" s="3" t="str">
        <x:v>Writing Program</x:v>
      </x:c>
      <x:c r="D233" s="3" t="str">
        <x:v>Writing pedagogy, writing assessment, media reception, popular culture, and youth subcultures.</x:v>
      </x:c>
      <x:c r="E233" s="12" t="str">
        <x:v>No</x:v>
      </x:c>
      <x:c r="F233" s="3" t="str">
        <x:v>Lecturer</x:v>
      </x:c>
      <x:c r="G233" s="3" t="str">
        <x:v>Senior Continuing Lecturer in Writing</x:v>
      </x:c>
      <x:c r="H233" s="3" t="str">
        <x:v>Writing Program</x:v>
      </x:c>
      <x:c r="I233" s="3" t="str">
        <x:v>Writing Program</x:v>
      </x:c>
      <x:c r="J233" s="3" t="str">
        <x:v>The stated interests do not explicitly identify a political theme.</x:v>
      </x:c>
      <x:c r="K233" s="3" t="str">
        <x:v>Reviewed description/publication</x:v>
      </x:c>
      <x:c r="L233" s="13" t="str">
        <x:v>https://campusdirectory.ucsc.edu/cd_detail?uid=brij43</x:v>
      </x:c>
      <x:c r="M233" s="13" t="str">
        <x:v>https://campusdirectory.ucsc.edu/cd_detail?uid=brij43</x:v>
      </x:c>
      <x:c r="N233" s="13" t="str">
        <x:v>https://humanities.ucsc.edu/people/</x:v>
      </x:c>
      <x:c r="O233" s="13" t="str">
        <x:v>https://campusdirectory.ucsc.edu/cd_detail?uid=brij43</x:v>
      </x:c>
      <x:c r="P233" s="3" t="str">
        <x:v>Research Interests; Summary of Expertise; Areas of Expertise; Biography, Education and Training</x:v>
      </x:c>
      <x:c r="Q233" s="3" t="str"/>
      <x:c r="R233" s="3" t="str">
        <x:v>brij43</x:v>
      </x:c>
      <x:c r="S233" s="3" t="str">
        <x:v>2026-10-20</x:v>
      </x:c>
      <x:c r="T233" s="3" t="str">
        <x:v>Yes</x:v>
      </x:c>
      <x:c r="U233" s="3" t="str">
        <x:v>Yes</x:v>
      </x:c>
      <x:c r="V233" s="3" t="str">
        <x:v>Research or creative-work information appears in the UCSC directory.</x:v>
      </x:c>
      <x:c r="W233" s="3" t="str">
        <x:v>Not applicable</x:v>
      </x:c>
      <x:c r="X233" s="3" t="str">
        <x:v>No political research identified.</x:v>
      </x:c>
      <x:c r="Y233" s="3" t="str"/>
      <x:c r="Z233" s="3" t="str">
        <x:v>No</x:v>
      </x:c>
      <x:c r="AA233" s="3" t="str">
        <x:v>Non-Senate lecturer title; no security-of-employment or teaching-professor appointment documented. Exclusion does not imply part-time employment.</x:v>
      </x:c>
      <x:c r="AB233" s="3" t="str">
        <x:v>https://campusdirectory.ucsc.edu/cd_detail?uid=brij43</x:v>
      </x:c>
      <x:c r="AC233" s="13" t="str">
        <x:v>https://campusdirectory.ucsc.edu/cd_detail?uid=brij43</x:v>
      </x:c>
    </x:row>
    <x:row r="234" ht="82" customHeight="1">
      <x:c r="A234" s="3" t="str">
        <x:v>Alexandra McCourt</x:v>
      </x:c>
      <x:c r="B234" s="3" t="str">
        <x:v>Lecturer</x:v>
      </x:c>
      <x:c r="C234" s="3" t="str">
        <x:v>Writing Program</x:v>
      </x:c>
      <x:c r="D234" s="3" t="str">
        <x:v>Abolition, digital Black humanities, Indigenous studies, and critical pedagogies for younger writers.</x:v>
      </x:c>
      <x:c r="E234" s="12" t="str">
        <x:v>Yes</x:v>
      </x:c>
      <x:c r="F234" s="3" t="str">
        <x:v>Lecturer</x:v>
      </x:c>
      <x:c r="G234" s="3" t="str">
        <x:v>Lecturer</x:v>
      </x:c>
      <x:c r="H234" s="3" t="str">
        <x:v>Writing Program</x:v>
      </x:c>
      <x:c r="I234" s="3" t="str">
        <x:v>Writing Program</x:v>
      </x:c>
      <x:c r="J234" s="3" t="str">
        <x:v>Abolition and critical pedagogies are explicit research interests.</x:v>
      </x:c>
      <x:c r="K234" s="3" t="str">
        <x:v>Reviewed description/publication</x:v>
      </x:c>
      <x:c r="L234" s="13" t="str">
        <x:v>https://campusdirectory.ucsc.edu/cd_detail?uid=ammccour</x:v>
      </x:c>
      <x:c r="M234" s="13" t="str">
        <x:v>https://campusdirectory.ucsc.edu/cd_detail?uid=ammccour</x:v>
      </x:c>
      <x:c r="N234" s="13" t="str">
        <x:v>https://humanities.ucsc.edu/people/</x:v>
      </x:c>
      <x:c r="O234" s="13" t="str">
        <x:v>https://campusdirectory.ucsc.edu/cd_detail?uid=ammccour</x:v>
      </x:c>
      <x:c r="P234" s="3" t="str">
        <x:v>Research Interests; Biography, Education and Training</x:v>
      </x:c>
      <x:c r="Q234" s="3" t="str"/>
      <x:c r="R234" s="3" t="str">
        <x:v>ammccour</x:v>
      </x:c>
      <x:c r="S234" s="3" t="str">
        <x:v>2026-10-20</x:v>
      </x:c>
      <x:c r="T234" s="3" t="str">
        <x:v>Yes</x:v>
      </x:c>
      <x:c r="U234" s="3" t="str">
        <x:v>Yes</x:v>
      </x:c>
      <x:c r="V234" s="3" t="str">
        <x:v>Research or creative-work information appears in the UCSC directory.</x:v>
      </x:c>
      <x:c r="W234" s="3" t="str">
        <x:v>Left-sympathetic</x:v>
      </x:c>
      <x:c r="X234" s="3" t="str">
        <x:v>The stated research explicitly centers abolition and critical pedagogy.</x:v>
      </x:c>
      <x:c r="Y234" s="3" t="str">
        <x:v>https://campusdirectory.ucsc.edu/cd_detail?uid=ammccour</x:v>
      </x:c>
      <x:c r="Z234" s="3" t="str">
        <x:v>No</x:v>
      </x:c>
      <x:c r="AA234" s="3" t="str">
        <x:v>Non-Senate lecturer title; no security-of-employment or teaching-professor appointment documented. Exclusion does not imply part-time employment.</x:v>
      </x:c>
      <x:c r="AB234" s="3" t="str">
        <x:v>https://campusdirectory.ucsc.edu/cd_detail?uid=ammccour</x:v>
      </x:c>
      <x:c r="AC234" s="13" t="str">
        <x:v>https://campusdirectory.ucsc.edu/cd_detail?uid=ammccour</x:v>
      </x:c>
    </x:row>
    <x:row r="235" ht="82" customHeight="1">
      <x:c r="A235" s="3" t="str">
        <x:v>Joseph Mark Navarro</x:v>
      </x:c>
      <x:c r="B235" s="3" t="str">
        <x:v>Lecturer</x:v>
      </x:c>
      <x:c r="C235" s="3" t="str">
        <x:v>Writing Program</x:v>
      </x:c>
      <x:c r="D235" s="3" t="str">
        <x:v>Writing instruction; a research description was not located in the reviewed material.</x:v>
      </x:c>
      <x:c r="E235" s="12"/>
      <x:c r="F235" s="3" t="str">
        <x:v>Lecturer</x:v>
      </x:c>
      <x:c r="G235" s="3" t="str">
        <x:v>Lecturer</x:v>
      </x:c>
      <x:c r="H235" s="3" t="str">
        <x:v>Writing Program</x:v>
      </x:c>
      <x:c r="I235" s="3" t="str">
        <x:v>Writing Program</x:v>
      </x:c>
      <x:c r="J235" s="3" t="str">
        <x:v>Insufficient research information.</x:v>
      </x:c>
      <x:c r="K235" s="3" t="str">
        <x:v>Insufficient information</x:v>
      </x:c>
      <x:c r="L235" s="13" t="str">
        <x:v>https://campusdirectory.ucsc.edu/cd_detail?uid=jomanava</x:v>
      </x:c>
      <x:c r="M235" s="13" t="str">
        <x:v>https://campusdirectory.ucsc.edu/cd_detail?uid=jomanava</x:v>
      </x:c>
      <x:c r="N235" s="13" t="str">
        <x:v>https://humanities.ucsc.edu/people/</x:v>
      </x:c>
      <x:c r="O235" s="13" t="str">
        <x:v>https://campusdirectory.ucsc.edu/cd_detail?uid=jomanava</x:v>
      </x:c>
      <x:c r="P235" s="3" t="str">
        <x:v>No research description found in directory; supplementary search inconclusive</x:v>
      </x:c>
      <x:c r="Q235" s="3" t="str">
        <x:v>Unclassified: not counted as No.</x:v>
      </x:c>
      <x:c r="R235" s="3" t="str">
        <x:v>jomanava</x:v>
      </x:c>
      <x:c r="S235" s="3" t="str">
        <x:v>2026-10-20</x:v>
      </x:c>
      <x:c r="T235" s="3" t="str">
        <x:v>No</x:v>
      </x:c>
      <x:c r="U235" s="3" t="str">
        <x:v>No</x:v>
      </x:c>
      <x:c r="V235" s="3" t="str">
        <x:v>No research description or publication adequate to classify was found in the reviewed sources.</x:v>
      </x:c>
      <x:c r="W235" s="3" t="str">
        <x:v>Not applicable</x:v>
      </x:c>
      <x:c r="X235" s="3" t="str">
        <x:v>Research not found in the reviewed sources.</x:v>
      </x:c>
      <x:c r="Y235" s="3" t="str"/>
      <x:c r="Z235" s="3" t="str">
        <x:v>No</x:v>
      </x:c>
      <x:c r="AA235" s="3" t="str">
        <x:v>Non-Senate lecturer title; no security-of-employment or teaching-professor appointment documented. Exclusion does not imply part-time employment.</x:v>
      </x:c>
      <x:c r="AB235" s="3" t="str">
        <x:v>https://campusdirectory.ucsc.edu/cd_detail?uid=jomanava</x:v>
      </x:c>
      <x:c r="AC235" s="13" t="str"/>
    </x:row>
    <x:row r="236" ht="82" customHeight="1">
      <x:c r="A236" s="3" t="str">
        <x:v>Ellen S Newberry</x:v>
      </x:c>
      <x:c r="B236" s="3" t="str">
        <x:v>Unspecified</x:v>
      </x:c>
      <x:c r="C236" s="3" t="str">
        <x:v>Writing Program</x:v>
      </x:c>
      <x:c r="D236" s="3" t="str">
        <x:v>Composition, rhetoric, and assessment of entry-level writing.</x:v>
      </x:c>
      <x:c r="E236" s="12" t="str">
        <x:v>No</x:v>
      </x:c>
      <x:c r="F236" s="3" t="str">
        <x:v>Lecturer</x:v>
      </x:c>
      <x:c r="G236" s="3" t="str">
        <x:v>Senior Continuing Leccturer</x:v>
      </x:c>
      <x:c r="H236" s="3" t="str">
        <x:v>Writing Program</x:v>
      </x:c>
      <x:c r="I236" s="3" t="str">
        <x:v>Writing Program</x:v>
      </x:c>
      <x:c r="J236" s="3" t="str">
        <x:v>The stated expertise concerns writing instruction and assessment.</x:v>
      </x:c>
      <x:c r="K236" s="3" t="str">
        <x:v>Reviewed description/publication</x:v>
      </x:c>
      <x:c r="L236" s="13" t="str">
        <x:v>https://campusdirectory.ucsc.edu/cd_detail?uid=esnberry</x:v>
      </x:c>
      <x:c r="M236" s="13" t="str">
        <x:v>https://campusdirectory.ucsc.edu/cd_detail?uid=esnberry</x:v>
      </x:c>
      <x:c r="N236" s="13" t="str">
        <x:v>https://humanities.ucsc.edu/people/</x:v>
      </x:c>
      <x:c r="O236" s="13" t="str">
        <x:v>https://campusdirectory.ucsc.edu/cd_detail?uid=esnberry</x:v>
      </x:c>
      <x:c r="P236" s="3" t="str">
        <x:v>Summary of Expertise; Biography, Education and Training</x:v>
      </x:c>
      <x:c r="Q236" s="3" t="str"/>
      <x:c r="R236" s="3" t="str">
        <x:v>esnberry</x:v>
      </x:c>
      <x:c r="S236" s="3" t="str">
        <x:v>2026-10-20</x:v>
      </x:c>
      <x:c r="T236" s="3" t="str">
        <x:v>Yes</x:v>
      </x:c>
      <x:c r="U236" s="3" t="str">
        <x:v>Yes</x:v>
      </x:c>
      <x:c r="V236" s="3" t="str">
        <x:v>Research or creative-work information appears in the UCSC directory.</x:v>
      </x:c>
      <x:c r="W236" s="3" t="str">
        <x:v>Not applicable</x:v>
      </x:c>
      <x:c r="X236" s="3" t="str">
        <x:v>No political research identified.</x:v>
      </x:c>
      <x:c r="Y236" s="3" t="str"/>
      <x:c r="Z236" s="3" t="str">
        <x:v>No</x:v>
      </x:c>
      <x:c r="AA236" s="3" t="str">
        <x:v>Non-Senate lecturer title; no security-of-employment or teaching-professor appointment documented. Exclusion does not imply part-time employment.</x:v>
      </x:c>
      <x:c r="AB236" s="3" t="str">
        <x:v>https://campusdirectory.ucsc.edu/cd_detail?uid=esnberry</x:v>
      </x:c>
      <x:c r="AC236" s="13" t="str"/>
    </x:row>
    <x:row r="237" ht="82" customHeight="1">
      <x:c r="A237" s="3" t="str">
        <x:v>Sara Louise Nuila-Chae</x:v>
      </x:c>
      <x:c r="B237" s="3" t="str">
        <x:v>Lecturer</x:v>
      </x:c>
      <x:c r="C237" s="3" t="str">
        <x:v>Writing Program</x:v>
      </x:c>
      <x:c r="D237" s="3" t="str">
        <x:v>Mixed-race literature, racial passing, identity, video games as literature, and American autobiography.</x:v>
      </x:c>
      <x:c r="E237" s="12" t="str">
        <x:v>Yes</x:v>
      </x:c>
      <x:c r="F237" s="3" t="str">
        <x:v>Lecturer</x:v>
      </x:c>
      <x:c r="G237" s="3" t="str">
        <x:v>Lecturer</x:v>
      </x:c>
      <x:c r="H237" s="3" t="str">
        <x:v>Writing Program</x:v>
      </x:c>
      <x:c r="I237" s="3" t="str">
        <x:v>Writing Program</x:v>
      </x:c>
      <x:c r="J237" s="3" t="str">
        <x:v>The research biography and listed conference papers explicitly address mixed-race identity and racial passing.</x:v>
      </x:c>
      <x:c r="K237" s="3" t="str">
        <x:v>Reviewed description/publication</x:v>
      </x:c>
      <x:c r="L237" s="13" t="str">
        <x:v>https://www.linkedin.com/in/sara-nuila-chae-2446541a6</x:v>
      </x:c>
      <x:c r="M237" s="13" t="str">
        <x:v>https://campusdirectory.ucsc.edu/cd_detail?uid=snuilach</x:v>
      </x:c>
      <x:c r="N237" s="13" t="str">
        <x:v>https://writing.ucsc.edu/people/</x:v>
      </x:c>
      <x:c r="O237" s="13" t="str">
        <x:v>https://campusdirectory.ucsc.edu/cd_detail?uid=snuilach</x:v>
      </x:c>
      <x:c r="P237" s="3" t="str">
        <x:v>Supplementary research source</x:v>
      </x:c>
      <x:c r="Q237" s="3" t="str"/>
      <x:c r="R237" s="3" t="str">
        <x:v>snuilach</x:v>
      </x:c>
      <x:c r="S237" s="3" t="str">
        <x:v>2026-10-20</x:v>
      </x:c>
      <x:c r="T237" s="3" t="str">
        <x:v>Yes</x:v>
      </x:c>
      <x:c r="U237" s="3" t="str">
        <x:v>No</x:v>
      </x:c>
      <x:c r="V237" s="3" t="str">
        <x:v>Research found in a supplementary public source.</x:v>
      </x:c>
      <x:c r="W237" s="3" t="str">
        <x:v>Left-sympathetic</x:v>
      </x:c>
      <x:c r="X237" s="3" t="str">
        <x:v>My Birthright: Reimagining the Tragic, Exceptional, and Community-Conscious Mulatto in Barack Obama’s Dreams From My Father: The abstract critiques racial tokenization and American exceptionalism and proposes a community-conscious alternative to reductive mixed-race tropes. Coded as a critical-race and inclusive cultural argument.</x:v>
      </x:c>
      <x:c r="Y237" s="3" t="str">
        <x:v>https://www.linkedin.com/in/sara-nuila-chae-2446541a6</x:v>
      </x:c>
      <x:c r="Z237" s="3" t="str">
        <x:v>No</x:v>
      </x:c>
      <x:c r="AA237" s="3" t="str">
        <x:v>Non-Senate lecturer title; no security-of-employment or teaching-professor appointment documented. Exclusion does not imply part-time employment.</x:v>
      </x:c>
      <x:c r="AB237" s="3" t="str">
        <x:v>https://campusdirectory.ucsc.edu/cd_detail?uid=snuilach</x:v>
      </x:c>
      <x:c r="AC237" s="13" t="str"/>
    </x:row>
    <x:row r="238" ht="82" customHeight="1">
      <x:c r="A238" s="3" t="str">
        <x:v>Tina Sander Osborne</x:v>
      </x:c>
      <x:c r="B238" s="3" t="str">
        <x:v>Lecturer</x:v>
      </x:c>
      <x:c r="C238" s="3" t="str">
        <x:v>Writing Program</x:v>
      </x:c>
      <x:c r="D238" s="3" t="str">
        <x:v>Writing instruction; a research description was not located in the reviewed material.</x:v>
      </x:c>
      <x:c r="E238" s="12"/>
      <x:c r="F238" s="3" t="str">
        <x:v>Lecturer</x:v>
      </x:c>
      <x:c r="G238" s="3" t="str">
        <x:v>Lecturer</x:v>
      </x:c>
      <x:c r="H238" s="3" t="str">
        <x:v>Writing Program</x:v>
      </x:c>
      <x:c r="I238" s="3" t="str">
        <x:v>Writing Program</x:v>
      </x:c>
      <x:c r="J238" s="3" t="str">
        <x:v>Insufficient research information.</x:v>
      </x:c>
      <x:c r="K238" s="3" t="str">
        <x:v>Insufficient information</x:v>
      </x:c>
      <x:c r="L238" s="13" t="str">
        <x:v>https://campusdirectory.ucsc.edu/cd_detail?uid=beosborn</x:v>
      </x:c>
      <x:c r="M238" s="13" t="str">
        <x:v>https://campusdirectory.ucsc.edu/cd_detail?uid=beosborn</x:v>
      </x:c>
      <x:c r="N238" s="13" t="str">
        <x:v>https://humanities.ucsc.edu/people/</x:v>
      </x:c>
      <x:c r="O238" s="13" t="str">
        <x:v>https://campusdirectory.ucsc.edu/cd_detail?uid=beosborn</x:v>
      </x:c>
      <x:c r="P238" s="3" t="str">
        <x:v>No research description found in directory; supplementary search inconclusive</x:v>
      </x:c>
      <x:c r="Q238" s="3" t="str">
        <x:v>Unclassified: not counted as No.</x:v>
      </x:c>
      <x:c r="R238" s="3" t="str">
        <x:v>beosborn</x:v>
      </x:c>
      <x:c r="S238" s="3" t="str">
        <x:v>2026-10-20</x:v>
      </x:c>
      <x:c r="T238" s="3" t="str">
        <x:v>No</x:v>
      </x:c>
      <x:c r="U238" s="3" t="str">
        <x:v>No</x:v>
      </x:c>
      <x:c r="V238" s="3" t="str">
        <x:v>No research description or publication adequate to classify was found in the reviewed sources.</x:v>
      </x:c>
      <x:c r="W238" s="3" t="str">
        <x:v>Not applicable</x:v>
      </x:c>
      <x:c r="X238" s="3" t="str">
        <x:v>Research not found in the reviewed sources.</x:v>
      </x:c>
      <x:c r="Y238" s="3" t="str"/>
      <x:c r="Z238" s="3" t="str">
        <x:v>No</x:v>
      </x:c>
      <x:c r="AA238" s="3" t="str">
        <x:v>Non-Senate lecturer title; no security-of-employment or teaching-professor appointment documented. Exclusion does not imply part-time employment.</x:v>
      </x:c>
      <x:c r="AB238" s="3" t="str">
        <x:v>https://campusdirectory.ucsc.edu/cd_detail?uid=beosborn</x:v>
      </x:c>
      <x:c r="AC238" s="13" t="str"/>
    </x:row>
    <x:row r="239" ht="82" customHeight="1">
      <x:c r="A239" s="3" t="str">
        <x:v>Sarah-Hope Parmeter</x:v>
      </x:c>
      <x:c r="B239" s="3" t="str">
        <x:v>Lecturer</x:v>
      </x:c>
      <x:c r="C239" s="3" t="str">
        <x:v>Writing Program</x:v>
      </x:c>
      <x:c r="D239" s="3" t="str">
        <x:v>Writing and democracy, multicultural rhetoric, educational partnerships, and LGBT young-adult literature.</x:v>
      </x:c>
      <x:c r="E239" s="12" t="str">
        <x:v>Yes</x:v>
      </x:c>
      <x:c r="F239" s="3" t="str">
        <x:v>Lecturer</x:v>
      </x:c>
      <x:c r="G239" s="3" t="str">
        <x:v>Lecturer</x:v>
      </x:c>
      <x:c r="H239" s="3" t="str">
        <x:v>Writing Program</x:v>
      </x:c>
      <x:c r="I239" s="3" t="str">
        <x:v>Writing Program</x:v>
      </x:c>
      <x:c r="J239" s="3" t="str">
        <x:v>Democracy and LGBT literature are explicit interests.</x:v>
      </x:c>
      <x:c r="K239" s="3" t="str">
        <x:v>Reviewed description/publication</x:v>
      </x:c>
      <x:c r="L239" s="13" t="str">
        <x:v>https://campusdirectory.ucsc.edu/cd_detail?uid=shparmet</x:v>
      </x:c>
      <x:c r="M239" s="13" t="str">
        <x:v>https://campusdirectory.ucsc.edu/cd_detail?uid=shparmet</x:v>
      </x:c>
      <x:c r="N239" s="13" t="str">
        <x:v>https://humanities.ucsc.edu/people/</x:v>
      </x:c>
      <x:c r="O239" s="13" t="str">
        <x:v>https://campusdirectory.ucsc.edu/cd_detail?uid=shparmet</x:v>
      </x:c>
      <x:c r="P239" s="3" t="str">
        <x:v>Research Interests; Areas of Expertise; Biography, Education and Training</x:v>
      </x:c>
      <x:c r="Q239" s="3" t="str"/>
      <x:c r="R239" s="3" t="str">
        <x:v>shparmet</x:v>
      </x:c>
      <x:c r="S239" s="3" t="str">
        <x:v>2026-10-20</x:v>
      </x:c>
      <x:c r="T239" s="3" t="str">
        <x:v>Yes</x:v>
      </x:c>
      <x:c r="U239" s="3" t="str">
        <x:v>Yes</x:v>
      </x:c>
      <x:c r="V239" s="3" t="str">
        <x:v>Research or creative-work information appears in the UCSC directory.</x:v>
      </x:c>
      <x:c r="W239" s="3" t="str">
        <x:v>Not established</x:v>
      </x:c>
      <x:c r="X239" s="3" t="str">
        <x:v>Multilingual and multicultural rhetorics; LGBTQ young-adult literature: The profile clearly names political subject matter, but the reviewed material does not provide a sufficiently specific critical framework or attributable publication argument to establish direction. Topic alone is not treated as endorsement.</x:v>
      </x:c>
      <x:c r="Y239" s="3" t="str">
        <x:v>https://campusdirectory.ucsc.edu/cd_detail?uid=shparmet</x:v>
      </x:c>
      <x:c r="Z239" s="3" t="str">
        <x:v>No</x:v>
      </x:c>
      <x:c r="AA239" s="3" t="str">
        <x:v>Non-Senate lecturer title; no security-of-employment or teaching-professor appointment documented. Exclusion does not imply part-time employment.</x:v>
      </x:c>
      <x:c r="AB239" s="3" t="str">
        <x:v>https://campusdirectory.ucsc.edu/cd_detail?uid=shparmet</x:v>
      </x:c>
      <x:c r="AC239" s="13" t="str">
        <x:v>https://campusdirectory.ucsc.edu/cd_detail?uid=shparmet</x:v>
      </x:c>
    </x:row>
    <x:row r="240" ht="82" customHeight="1">
      <x:c r="A240" s="3" t="str">
        <x:v>Daniel G Pearce</x:v>
      </x:c>
      <x:c r="B240" s="3" t="str">
        <x:v>Lecturer</x:v>
      </x:c>
      <x:c r="C240" s="3" t="str">
        <x:v>Writing Program</x:v>
      </x:c>
      <x:c r="D240" s="3" t="str">
        <x:v>Creative writing qualification and writing instruction; a research description was not located.</x:v>
      </x:c>
      <x:c r="E240" s="12"/>
      <x:c r="F240" s="3" t="str">
        <x:v>Lecturer</x:v>
      </x:c>
      <x:c r="G240" s="3" t="str">
        <x:v>Lecturer</x:v>
      </x:c>
      <x:c r="H240" s="3" t="str">
        <x:v>Writing Program</x:v>
      </x:c>
      <x:c r="I240" s="3" t="str">
        <x:v>Writing Program</x:v>
      </x:c>
      <x:c r="J240" s="3" t="str">
        <x:v>Insufficient research information.</x:v>
      </x:c>
      <x:c r="K240" s="3" t="str">
        <x:v>Insufficient information</x:v>
      </x:c>
      <x:c r="L240" s="13" t="str">
        <x:v>https://campusdirectory.ucsc.edu/cd_detail?uid=dapearce</x:v>
      </x:c>
      <x:c r="M240" s="13" t="str">
        <x:v>https://campusdirectory.ucsc.edu/cd_detail?uid=dapearce</x:v>
      </x:c>
      <x:c r="N240" s="13" t="str">
        <x:v>https://humanities.ucsc.edu/people/</x:v>
      </x:c>
      <x:c r="O240" s="13" t="str">
        <x:v>https://campusdirectory.ucsc.edu/cd_detail?uid=dapearce</x:v>
      </x:c>
      <x:c r="P240" s="3" t="str">
        <x:v>Biography, Education and Training</x:v>
      </x:c>
      <x:c r="Q240" s="3" t="str">
        <x:v>Unclassified: not counted as No.</x:v>
      </x:c>
      <x:c r="R240" s="3" t="str">
        <x:v>dapearce</x:v>
      </x:c>
      <x:c r="S240" s="3" t="str">
        <x:v>2026-10-20</x:v>
      </x:c>
      <x:c r="T240" s="3" t="str">
        <x:v>No</x:v>
      </x:c>
      <x:c r="U240" s="3" t="str">
        <x:v>No</x:v>
      </x:c>
      <x:c r="V240" s="3" t="str">
        <x:v>No research description or publication adequate to classify was found in the reviewed sources.</x:v>
      </x:c>
      <x:c r="W240" s="3" t="str">
        <x:v>Not applicable</x:v>
      </x:c>
      <x:c r="X240" s="3" t="str">
        <x:v>Research not found in the reviewed sources.</x:v>
      </x:c>
      <x:c r="Y240" s="3" t="str"/>
      <x:c r="Z240" s="3" t="str">
        <x:v>No</x:v>
      </x:c>
      <x:c r="AA240" s="3" t="str">
        <x:v>Non-Senate lecturer title; no security-of-employment or teaching-professor appointment documented. Exclusion does not imply part-time employment.</x:v>
      </x:c>
      <x:c r="AB240" s="3" t="str">
        <x:v>https://campusdirectory.ucsc.edu/cd_detail?uid=dapearce</x:v>
      </x:c>
      <x:c r="AC240" s="13" t="str"/>
    </x:row>
    <x:row r="241" ht="82" customHeight="1">
      <x:c r="A241" s="3" t="str">
        <x:v>Nirshan Rex-Boniface Perera</x:v>
      </x:c>
      <x:c r="B241" s="3" t="str">
        <x:v>Lecturer</x:v>
      </x:c>
      <x:c r="C241" s="3" t="str">
        <x:v>Writing Program</x:v>
      </x:c>
      <x:c r="D241" s="3" t="str">
        <x:v>Writing, nineteenth-century British literature, and critical theory.</x:v>
      </x:c>
      <x:c r="E241" s="12" t="str">
        <x:v>No</x:v>
      </x:c>
      <x:c r="F241" s="3" t="str">
        <x:v>Lecturer</x:v>
      </x:c>
      <x:c r="G241" s="3" t="str">
        <x:v>Lecturer</x:v>
      </x:c>
      <x:c r="H241" s="3" t="str">
        <x:v>Writing Program</x:v>
      </x:c>
      <x:c r="I241" s="3" t="str">
        <x:v>Writing Program</x:v>
      </x:c>
      <x:c r="J241" s="3" t="str">
        <x:v>Critical theory is unspecified here; no specific political, identity, or power-related topic is established.</x:v>
      </x:c>
      <x:c r="K241" s="3" t="str">
        <x:v>Limited description</x:v>
      </x:c>
      <x:c r="L241" s="13" t="str">
        <x:v>https://campusdirectory.ucsc.edu/cd_detail?uid=nrperera</x:v>
      </x:c>
      <x:c r="M241" s="13" t="str">
        <x:v>https://campusdirectory.ucsc.edu/cd_detail?uid=nrperera</x:v>
      </x:c>
      <x:c r="N241" s="13" t="str">
        <x:v>https://humanities.ucsc.edu/people/</x:v>
      </x:c>
      <x:c r="O241" s="13" t="str">
        <x:v>https://campusdirectory.ucsc.edu/cd_detail?uid=nrperera</x:v>
      </x:c>
      <x:c r="P241" s="3" t="str">
        <x:v>Summary of Expertise; Areas of Expertise; Biography, Education and Training</x:v>
      </x:c>
      <x:c r="Q241" s="3" t="str">
        <x:v>No applies to the limited reviewed description; it is not a finding about the entire publication record.</x:v>
      </x:c>
      <x:c r="R241" s="3" t="str">
        <x:v>nrperera</x:v>
      </x:c>
      <x:c r="S241" s="3" t="str">
        <x:v>2026-10-20</x:v>
      </x:c>
      <x:c r="T241" s="3" t="str">
        <x:v>Yes</x:v>
      </x:c>
      <x:c r="U241" s="3" t="str">
        <x:v>Yes</x:v>
      </x:c>
      <x:c r="V241" s="3" t="str">
        <x:v>Research or creative-work information appears in the UCSC directory.</x:v>
      </x:c>
      <x:c r="W241" s="3" t="str">
        <x:v>Not applicable</x:v>
      </x:c>
      <x:c r="X241" s="3" t="str">
        <x:v>No political research identified.</x:v>
      </x:c>
      <x:c r="Y241" s="3" t="str"/>
      <x:c r="Z241" s="3" t="str">
        <x:v>No</x:v>
      </x:c>
      <x:c r="AA241" s="3" t="str">
        <x:v>Non-Senate lecturer title; no security-of-employment or teaching-professor appointment documented. Exclusion does not imply part-time employment.</x:v>
      </x:c>
      <x:c r="AB241" s="3" t="str">
        <x:v>https://campusdirectory.ucsc.edu/cd_detail?uid=nrperera</x:v>
      </x:c>
      <x:c r="AC241" s="13" t="str"/>
    </x:row>
    <x:row r="242" ht="82" customHeight="1">
      <x:c r="A242" s="3" t="str">
        <x:v>Kate Marie Ross</x:v>
      </x:c>
      <x:c r="B242" s="3" t="str">
        <x:v>Lecturer</x:v>
      </x:c>
      <x:c r="C242" s="3" t="str">
        <x:v>Writing Program</x:v>
      </x:c>
      <x:c r="D242" s="3" t="str">
        <x:v>Plant community ecology, plant physiology, climate change, ecohydrology, and biogeography.</x:v>
      </x:c>
      <x:c r="E242" s="12" t="str">
        <x:v>No</x:v>
      </x:c>
      <x:c r="F242" s="3" t="str">
        <x:v>Lecturer</x:v>
      </x:c>
      <x:c r="G242" s="3" t="str">
        <x:v>Lecturer</x:v>
      </x:c>
      <x:c r="H242" s="3" t="str">
        <x:v>Writing Program</x:v>
      </x:c>
      <x:c r="I242" s="3" t="str">
        <x:v>Writing Program</x:v>
      </x:c>
      <x:c r="J242" s="3" t="str">
        <x:v>The stated research concerns ecological processes rather than climate policy or environmental justice.</x:v>
      </x:c>
      <x:c r="K242" s="3" t="str">
        <x:v>Reviewed description/publication</x:v>
      </x:c>
      <x:c r="L242" s="13" t="str">
        <x:v>https://campusdirectory.ucsc.edu/cd_detail?uid=kamaross</x:v>
      </x:c>
      <x:c r="M242" s="13" t="str">
        <x:v>https://campusdirectory.ucsc.edu/cd_detail?uid=kamaross</x:v>
      </x:c>
      <x:c r="N242" s="13" t="str">
        <x:v>https://writing.ucsc.edu/people/</x:v>
      </x:c>
      <x:c r="O242" s="13" t="str">
        <x:v>https://campusdirectory.ucsc.edu/cd_detail?uid=kamaross</x:v>
      </x:c>
      <x:c r="P242" s="3" t="str">
        <x:v>Research Interests</x:v>
      </x:c>
      <x:c r="Q242" s="3" t="str"/>
      <x:c r="R242" s="3" t="str">
        <x:v>kamaross</x:v>
      </x:c>
      <x:c r="S242" s="3" t="str">
        <x:v>2026-10-20</x:v>
      </x:c>
      <x:c r="T242" s="3" t="str">
        <x:v>Yes</x:v>
      </x:c>
      <x:c r="U242" s="3" t="str">
        <x:v>Yes</x:v>
      </x:c>
      <x:c r="V242" s="3" t="str">
        <x:v>Research or creative-work information appears in the UCSC directory.</x:v>
      </x:c>
      <x:c r="W242" s="3" t="str">
        <x:v>Not applicable</x:v>
      </x:c>
      <x:c r="X242" s="3" t="str">
        <x:v>No political research identified.</x:v>
      </x:c>
      <x:c r="Y242" s="3" t="str"/>
      <x:c r="Z242" s="3" t="str">
        <x:v>No</x:v>
      </x:c>
      <x:c r="AA242" s="3" t="str">
        <x:v>Non-Senate lecturer title; no security-of-employment or teaching-professor appointment documented. Exclusion does not imply part-time employment.</x:v>
      </x:c>
      <x:c r="AB242" s="3" t="str">
        <x:v>https://campusdirectory.ucsc.edu/cd_detail?uid=kamaross</x:v>
      </x:c>
      <x:c r="AC242" s="13" t="str">
        <x:v>https://campusdirectory.ucsc.edu/cd_detail?uid=kamaross</x:v>
      </x:c>
    </x:row>
    <x:row r="243" ht="82" customHeight="1">
      <x:c r="A243" s="3" t="str">
        <x:v>Kae Yuan Roybal</x:v>
      </x:c>
      <x:c r="B243" s="3" t="str">
        <x:v>Lecturer</x:v>
      </x:c>
      <x:c r="C243" s="3" t="str">
        <x:v>Writing Program</x:v>
      </x:c>
      <x:c r="D243" s="3" t="str">
        <x:v>Speculative and hybrid writing, gender, sexuality, queer studies, activism, and peace studies.</x:v>
      </x:c>
      <x:c r="E243" s="12" t="str">
        <x:v>Yes</x:v>
      </x:c>
      <x:c r="F243" s="3" t="str">
        <x:v>Lecturer</x:v>
      </x:c>
      <x:c r="G243" s="3" t="str">
        <x:v>Lecturer</x:v>
      </x:c>
      <x:c r="H243" s="3" t="str">
        <x:v>Writing Program</x:v>
      </x:c>
      <x:c r="I243" s="3" t="str">
        <x:v>Writing Program</x:v>
      </x:c>
      <x:c r="J243" s="3" t="str">
        <x:v>Gender, queer studies, activism, and peace studies are explicitly listed.</x:v>
      </x:c>
      <x:c r="K243" s="3" t="str">
        <x:v>Reviewed description/publication</x:v>
      </x:c>
      <x:c r="L243" s="13" t="str">
        <x:v>https://campusdirectory.ucsc.edu/cd_detail?uid=krroybal</x:v>
      </x:c>
      <x:c r="M243" s="13" t="str">
        <x:v>https://campusdirectory.ucsc.edu/cd_detail?uid=krroybal</x:v>
      </x:c>
      <x:c r="N243" s="13" t="str">
        <x:v>https://humanities.ucsc.edu/people/</x:v>
      </x:c>
      <x:c r="O243" s="13" t="str">
        <x:v>https://campusdirectory.ucsc.edu/cd_detail?uid=krroybal</x:v>
      </x:c>
      <x:c r="P243" s="3" t="str">
        <x:v>Research Interests; Biography, Education and Training; Selected Publications</x:v>
      </x:c>
      <x:c r="Q243" s="3" t="str"/>
      <x:c r="R243" s="3" t="str">
        <x:v>krroybal</x:v>
      </x:c>
      <x:c r="S243" s="3" t="str">
        <x:v>2026-10-20</x:v>
      </x:c>
      <x:c r="T243" s="3" t="str">
        <x:v>Yes</x:v>
      </x:c>
      <x:c r="U243" s="3" t="str">
        <x:v>Yes</x:v>
      </x:c>
      <x:c r="V243" s="3" t="str">
        <x:v>Research or creative-work information appears in the UCSC directory.</x:v>
      </x:c>
      <x:c r="W243" s="3" t="str">
        <x:v>Left-sympathetic</x:v>
      </x:c>
      <x:c r="X243" s="3" t="str">
        <x:v>Queer studies, inclusive pedagogy, and activist creative writing: The research description explicitly connects queer studies with inclusive pedagogy and activist creative practice. Coded from those adopted frameworks; the conclusion does not depend on inferring the writer’s private beliefs from a fictional character.</x:v>
      </x:c>
      <x:c r="Y243" s="3" t="str">
        <x:v>https://campusdirectory.ucsc.edu/cd_detail?uid=krroybal</x:v>
      </x:c>
      <x:c r="Z243" s="3" t="str">
        <x:v>No</x:v>
      </x:c>
      <x:c r="AA243" s="3" t="str">
        <x:v>Non-Senate lecturer title; no security-of-employment or teaching-professor appointment documented. Exclusion does not imply part-time employment.</x:v>
      </x:c>
      <x:c r="AB243" s="3" t="str">
        <x:v>https://campusdirectory.ucsc.edu/cd_detail?uid=krroybal</x:v>
      </x:c>
      <x:c r="AC243" s="13" t="str">
        <x:v>https://campusdirectory.ucsc.edu/cd_detail?uid=krroybal</x:v>
      </x:c>
    </x:row>
    <x:row r="244" ht="82" customHeight="1">
      <x:c r="A244" s="3" t="str">
        <x:v>Brenda Samantha Sanfilippo</x:v>
      </x:c>
      <x:c r="B244" s="3" t="str">
        <x:v>Lecturer</x:v>
      </x:c>
      <x:c r="C244" s="3" t="str">
        <x:v>Writing Program</x:v>
      </x:c>
      <x:c r="D244" s="3" t="str">
        <x:v>Writing pedagogy, online and accessible teaching, war literature, and student veterans.</x:v>
      </x:c>
      <x:c r="E244" s="12" t="str">
        <x:v>Yes</x:v>
      </x:c>
      <x:c r="F244" s="3" t="str">
        <x:v>Lecturer</x:v>
      </x:c>
      <x:c r="G244" s="3" t="str">
        <x:v>Continuing Lecturer</x:v>
      </x:c>
      <x:c r="H244" s="3" t="str">
        <x:v>Writing Program</x:v>
      </x:c>
      <x:c r="I244" s="3" t="str">
        <x:v>Writing Program</x:v>
      </x:c>
      <x:c r="J244" s="3" t="str">
        <x:v>War literature is an explicitly political and military research subject under the broad rubric.</x:v>
      </x:c>
      <x:c r="K244" s="3" t="str">
        <x:v>Reviewed description/publication</x:v>
      </x:c>
      <x:c r="L244" s="13" t="str">
        <x:v>https://campusdirectory.ucsc.edu/cd_detail?uid=bsanfil</x:v>
      </x:c>
      <x:c r="M244" s="13" t="str">
        <x:v>https://campusdirectory.ucsc.edu/cd_detail?uid=bsanfil</x:v>
      </x:c>
      <x:c r="N244" s="13" t="str">
        <x:v>https://humanities.ucsc.edu/people/</x:v>
      </x:c>
      <x:c r="O244" s="13" t="str">
        <x:v>https://campusdirectory.ucsc.edu/cd_detail?uid=bsanfil</x:v>
      </x:c>
      <x:c r="P244" s="3" t="str">
        <x:v>Summary of Expertise; Biography, Education and Training</x:v>
      </x:c>
      <x:c r="Q244" s="3" t="str"/>
      <x:c r="R244" s="3" t="str">
        <x:v>bsanfil</x:v>
      </x:c>
      <x:c r="S244" s="3" t="str">
        <x:v>2026-10-20</x:v>
      </x:c>
      <x:c r="T244" s="3" t="str">
        <x:v>Yes</x:v>
      </x:c>
      <x:c r="U244" s="3" t="str">
        <x:v>Yes</x:v>
      </x:c>
      <x:c r="V244" s="3" t="str">
        <x:v>Research or creative-work information appears in the UCSC directory.</x:v>
      </x:c>
      <x:c r="W244" s="3" t="str">
        <x:v>Not established</x:v>
      </x:c>
      <x:c r="X244" s="3" t="str">
        <x:v>Blood Wings: Feeling War in the Twenty-First Century: The dissertation interprets representations of war as ways to bridge the civilian-military divide and address the wounds of war. Concern for those consequences does not by itself establish a Left or Right position on the war or military policy.</x:v>
      </x:c>
      <x:c r="Y244" s="3" t="str">
        <x:v>https://escholarship.org/uc/item/09g6v217</x:v>
      </x:c>
      <x:c r="Z244" s="3" t="str">
        <x:v>No</x:v>
      </x:c>
      <x:c r="AA244" s="3" t="str">
        <x:v>Non-Senate lecturer title; no security-of-employment or teaching-professor appointment documented. Exclusion does not imply part-time employment.</x:v>
      </x:c>
      <x:c r="AB244" s="3" t="str">
        <x:v>https://campusdirectory.ucsc.edu/cd_detail?uid=bsanfil</x:v>
      </x:c>
      <x:c r="AC244" s="13" t="str"/>
    </x:row>
    <x:row r="245" ht="82" customHeight="1">
      <x:c r="A245" s="3" t="str">
        <x:v>Lisa Ann Schilz</x:v>
      </x:c>
      <x:c r="B245" s="3" t="str">
        <x:v>Lecturer</x:v>
      </x:c>
      <x:c r="C245" s="3" t="str">
        <x:v>Writing Program</x:v>
      </x:c>
      <x:c r="D245" s="3" t="str">
        <x:v>Early American literary border crossings, colonial violence, translation, and national hegemony.</x:v>
      </x:c>
      <x:c r="E245" s="12" t="str">
        <x:v>Yes</x:v>
      </x:c>
      <x:c r="F245" s="3" t="str">
        <x:v>Lecturer</x:v>
      </x:c>
      <x:c r="G245" s="3" t="str">
        <x:v>Continuing Lecturer, Writing ProgramPhD, Literature and American Studies</x:v>
      </x:c>
      <x:c r="H245" s="3" t="str">
        <x:v>Writing Program</x:v>
      </x:c>
      <x:c r="I245" s="3" t="str">
        <x:v>Writing Program</x:v>
      </x:c>
      <x:c r="J245" s="3" t="str">
        <x:v>The dissertation analyzes violence, borderlands, and US and Anglophone hegemony.</x:v>
      </x:c>
      <x:c r="K245" s="3" t="str">
        <x:v>Reviewed description/publication</x:v>
      </x:c>
      <x:c r="L245" s="13" t="str">
        <x:v>https://escholarship.org/uc/item/20k364p7</x:v>
      </x:c>
      <x:c r="M245" s="13" t="str">
        <x:v>https://campusdirectory.ucsc.edu/cd_detail?uid=lschilz</x:v>
      </x:c>
      <x:c r="N245" s="13" t="str">
        <x:v>https://humanities.ucsc.edu/people/</x:v>
      </x:c>
      <x:c r="O245" s="13" t="str">
        <x:v>https://campusdirectory.ucsc.edu/cd_detail?uid=lschilz</x:v>
      </x:c>
      <x:c r="P245" s="3" t="str">
        <x:v>Supplementary research source</x:v>
      </x:c>
      <x:c r="Q245" s="3" t="str"/>
      <x:c r="R245" s="3" t="str">
        <x:v>lschilz</x:v>
      </x:c>
      <x:c r="S245" s="3" t="str">
        <x:v>2026-10-20</x:v>
      </x:c>
      <x:c r="T245" s="3" t="str">
        <x:v>Yes</x:v>
      </x:c>
      <x:c r="U245" s="3" t="str">
        <x:v>No</x:v>
      </x:c>
      <x:c r="V245" s="3" t="str">
        <x:v>Research found in a supplementary public source.</x:v>
      </x:c>
      <x:c r="W245" s="3" t="str">
        <x:v>Left-sympathetic</x:v>
      </x:c>
      <x:c r="X245" s="3" t="str">
        <x:v>Violent Inscriptions: Border Crossings in Early Nineteenth-Century American Literary History: The dissertation challenges US and Anglophone hegemony, dominant nation-state categories, and monocultural literary history through marginalized multilingual archives and histories of violence. This is a substantive critical borderlands framing.</x:v>
      </x:c>
      <x:c r="Y245" s="3" t="str">
        <x:v>https://escholarship.org/uc/item/20k364p7</x:v>
      </x:c>
      <x:c r="Z245" s="3" t="str">
        <x:v>No</x:v>
      </x:c>
      <x:c r="AA245" s="3" t="str">
        <x:v>Non-Senate lecturer title; no security-of-employment or teaching-professor appointment documented. Exclusion does not imply part-time employment.</x:v>
      </x:c>
      <x:c r="AB245" s="3" t="str">
        <x:v>https://campusdirectory.ucsc.edu/cd_detail?uid=lschilz</x:v>
      </x:c>
      <x:c r="AC245" s="13" t="str"/>
    </x:row>
    <x:row r="246" ht="82" customHeight="1">
      <x:c r="A246" s="3" t="str">
        <x:v>Andrea Seeger</x:v>
      </x:c>
      <x:c r="B246" s="3" t="str">
        <x:v>Lecturer</x:v>
      </x:c>
      <x:c r="C246" s="3" t="str">
        <x:v>Writing Program</x:v>
      </x:c>
      <x:c r="D246" s="3" t="str">
        <x:v>Literature, writing, discrimination, and inequality.</x:v>
      </x:c>
      <x:c r="E246" s="12" t="str">
        <x:v>Yes</x:v>
      </x:c>
      <x:c r="F246" s="3" t="str">
        <x:v>Lecturer</x:v>
      </x:c>
      <x:c r="G246" s="3" t="str">
        <x:v>Lecturer and Core Course Coordinator, Oakes CollegeLecturer, The Writing Program</x:v>
      </x:c>
      <x:c r="H246" s="3" t="str">
        <x:v>Oakes College</x:v>
      </x:c>
      <x:c r="I246" s="3" t="str">
        <x:v>Writing Program</x:v>
      </x:c>
      <x:c r="J246" s="3" t="str">
        <x:v>Discrimination and inequality are explicitly listed as areas of expertise.</x:v>
      </x:c>
      <x:c r="K246" s="3" t="str">
        <x:v>Reviewed description/publication</x:v>
      </x:c>
      <x:c r="L246" s="13" t="str">
        <x:v>https://campusdirectory.ucsc.edu/cd_detail?uid=anseeger</x:v>
      </x:c>
      <x:c r="M246" s="13" t="str">
        <x:v>https://campusdirectory.ucsc.edu/cd_detail?uid=anseeger</x:v>
      </x:c>
      <x:c r="N246" s="13" t="str">
        <x:v>https://humanities.ucsc.edu/people/</x:v>
      </x:c>
      <x:c r="O246" s="13" t="str">
        <x:v>https://campusdirectory.ucsc.edu/cd_detail?uid=anseeger</x:v>
      </x:c>
      <x:c r="P246" s="3" t="str">
        <x:v>Areas of Expertise</x:v>
      </x:c>
      <x:c r="Q246" s="3" t="str">
        <x:v>Department grouping uses a core department roster.</x:v>
      </x:c>
      <x:c r="R246" s="3" t="str">
        <x:v>anseeger</x:v>
      </x:c>
      <x:c r="S246" s="3" t="str">
        <x:v>2026-10-20</x:v>
      </x:c>
      <x:c r="T246" s="3" t="str">
        <x:v>Yes</x:v>
      </x:c>
      <x:c r="U246" s="3" t="str">
        <x:v>Yes</x:v>
      </x:c>
      <x:c r="V246" s="3" t="str">
        <x:v>Research or creative-work information appears in the UCSC directory.</x:v>
      </x:c>
      <x:c r="W246" s="3" t="str">
        <x:v>Not established</x:v>
      </x:c>
      <x:c r="X246" s="3" t="str">
        <x:v>Writing, discrimination, and inequality: The profile documents political subject matter, but no attributable publication abstract or developed argument establishing direction was found. Expertise in inequality is not treated as a private political affiliation.</x:v>
      </x:c>
      <x:c r="Y246" s="3" t="str">
        <x:v>https://campusdirectory.ucsc.edu/cd_detail?uid=anseeger</x:v>
      </x:c>
      <x:c r="Z246" s="3" t="str">
        <x:v>No</x:v>
      </x:c>
      <x:c r="AA246" s="3" t="str">
        <x:v>Non-Senate lecturer title; no security-of-employment or teaching-professor appointment documented. Exclusion does not imply part-time employment.</x:v>
      </x:c>
      <x:c r="AB246" s="3" t="str">
        <x:v>https://campusdirectory.ucsc.edu/cd_detail?uid=anseeger</x:v>
      </x:c>
      <x:c r="AC246" s="13" t="str"/>
    </x:row>
    <x:row r="247" ht="82" customHeight="1">
      <x:c r="A247" s="3" t="str">
        <x:v>Brett Richard Jacinto Shanley</x:v>
      </x:c>
      <x:c r="B247" s="3" t="str">
        <x:v>Lecturer</x:v>
      </x:c>
      <x:c r="C247" s="3" t="str">
        <x:v>Writing Program</x:v>
      </x:c>
      <x:c r="D247" s="3" t="str">
        <x:v>Classical rhetoric, writing and artificial intelligence, German typography, and national identity.</x:v>
      </x:c>
      <x:c r="E247" s="12" t="str">
        <x:v>Yes</x:v>
      </x:c>
      <x:c r="F247" s="3" t="str">
        <x:v>Lecturer</x:v>
      </x:c>
      <x:c r="G247" s="3" t="str">
        <x:v>Lecturer</x:v>
      </x:c>
      <x:c r="H247" s="3" t="str">
        <x:v>Writing Program</x:v>
      </x:c>
      <x:c r="I247" s="3" t="str">
        <x:v>Writing Program</x:v>
      </x:c>
      <x:c r="J247" s="3" t="str">
        <x:v>The publication and presentation record explicitly includes German national identity and the social meanings of typography.</x:v>
      </x:c>
      <x:c r="K247" s="3" t="str">
        <x:v>Reviewed description/publication</x:v>
      </x:c>
      <x:c r="L247" s="13" t="str">
        <x:v>https://writingprogram.ucmerced.edu/bshanley</x:v>
      </x:c>
      <x:c r="M247" s="13" t="str">
        <x:v>https://campusdirectory.ucsc.edu/cd_detail?uid=bshanley</x:v>
      </x:c>
      <x:c r="N247" s="13" t="str">
        <x:v>https://writing.ucsc.edu/people/</x:v>
      </x:c>
      <x:c r="O247" s="13" t="str">
        <x:v>https://campusdirectory.ucsc.edu/cd_detail?uid=bshanley</x:v>
      </x:c>
      <x:c r="P247" s="3" t="str">
        <x:v>Supplementary research source</x:v>
      </x:c>
      <x:c r="Q247" s="3" t="str"/>
      <x:c r="R247" s="3" t="str">
        <x:v>bshanley</x:v>
      </x:c>
      <x:c r="S247" s="3" t="str">
        <x:v>2026-10-20</x:v>
      </x:c>
      <x:c r="T247" s="3" t="str">
        <x:v>Yes</x:v>
      </x:c>
      <x:c r="U247" s="3" t="str">
        <x:v>Yes</x:v>
      </x:c>
      <x:c r="V247" s="3" t="str">
        <x:v>Research or creative-work information appears in the UCSC directory.</x:v>
      </x:c>
      <x:c r="W247" s="3" t="str">
        <x:v>Left-sympathetic</x:v>
      </x:c>
      <x:c r="X247" s="3" t="str">
        <x:v>Critical pedagogy and critical media literacy; AI and the End of College Writing as We’ve Known It: The stated research explicitly adopts critical pedagogy and critical media literacy. The writing project also rejects a narrowly utilitarian service model in favor of transformative education and civic engagement. The framework, not AI use alone, supports this coding.</x:v>
      </x:c>
      <x:c r="Y247" s="3" t="str">
        <x:v>https://writingprogram.ucmerced.edu/bshanley</x:v>
      </x:c>
      <x:c r="Z247" s="3" t="str">
        <x:v>No</x:v>
      </x:c>
      <x:c r="AA247" s="3" t="str">
        <x:v>Non-Senate lecturer title; no security-of-employment or teaching-professor appointment documented. Exclusion does not imply part-time employment.</x:v>
      </x:c>
      <x:c r="AB247" s="3" t="str">
        <x:v>https://campusdirectory.ucsc.edu/cd_detail?uid=bshanley</x:v>
      </x:c>
      <x:c r="AC247" s="13" t="str"/>
    </x:row>
    <x:row r="248" ht="150" customHeight="1">
      <x:c r="A248" s="3" t="str">
        <x:v>Heather M Shearer</x:v>
      </x:c>
      <x:c r="B248" s="3" t="str">
        <x:v>Full (teaching)</x:v>
      </x:c>
      <x:c r="C248" s="3" t="str">
        <x:v>Writing Program</x:v>
      </x:c>
      <x:c r="D248" s="3" t="str">
        <x:v>Rhetoric, organizational communication, information design, and the documentary practices of Peoples Temple.</x:v>
      </x:c>
      <x:c r="E248" s="12" t="str">
        <x:v>Yes</x:v>
      </x:c>
      <x:c r="F248" s="3" t="str">
        <x:v>Teaching professoriate</x:v>
      </x:c>
      <x:c r="G248" s="3" t="str">
        <x:v>Teaching Professor</x:v>
      </x:c>
      <x:c r="H248" s="3" t="str">
        <x:v>Writing Program</x:v>
      </x:c>
      <x:c r="I248" s="3" t="str">
        <x:v>Writing Program</x:v>
      </x:c>
      <x:c r="J248" s="3" t="str">
        <x:v>The university account describes research on racial integration, communal organization, and the group’s utopian project.</x:v>
      </x:c>
      <x:c r="K248" s="3" t="str">
        <x:v>Reviewed description/publication</x:v>
      </x:c>
      <x:c r="L248" s="13" t="str">
        <x:v>https://inquiry.ucsc.edu/2020-21/briefs/</x:v>
      </x:c>
      <x:c r="M248" s="13" t="str">
        <x:v>https://campusdirectory.ucsc.edu/cd_detail?uid=hshearer</x:v>
      </x:c>
      <x:c r="N248" s="13" t="str">
        <x:v>https://humanities.ucsc.edu/people/</x:v>
      </x:c>
      <x:c r="O248" s="13" t="str">
        <x:v>https://campusdirectory.ucsc.edu/cd_detail?uid=hshearer</x:v>
      </x:c>
      <x:c r="P248" s="3" t="str">
        <x:v>Supplementary research source</x:v>
      </x:c>
      <x:c r="Q248" s="3" t="str"/>
      <x:c r="R248" s="3" t="str">
        <x:v>hshearer</x:v>
      </x:c>
      <x:c r="S248" s="3" t="str">
        <x:v>2026-10-21</x:v>
      </x:c>
      <x:c r="T248" s="3" t="str">
        <x:v>Yes</x:v>
      </x:c>
      <x:c r="U248" s="3" t="str">
        <x:v>Yes</x:v>
      </x:c>
      <x:c r="V248" s="3" t="str">
        <x:v>Research or creative-work information appears in the UCSC directory.</x:v>
      </x:c>
      <x:c r="W248" s="3" t="str">
        <x:v>Left-sympathetic</x:v>
      </x:c>
      <x:c r="X248" s="3" t="str">
        <x:v>Verbal Orders Don’t Go—Write It!: Building and Maintaining the Promised Land: The conclusion says contemporary environmental destruction and resurgent white supremacy may make utopian reconstruction necessary, and recommends learning organizational lessons from Peoples Temple. This is sympathy for reconstructive social change, not endorsement of Jones’s crimes. The conclusion supplies evidence missed by reading only the abstract and opening.</x:v>
      </x:c>
      <x:c r="Y248" s="3" t="str">
        <x:v>https://jonestown.sdsu.edu/?page_id=121081</x:v>
      </x:c>
      <x:c r="Z248" s="3" t="str">
        <x:v>Yes</x:v>
      </x:c>
      <x:c r="AA248" s="3" t="str">
        <x:v>Professor or teaching-professor series, including emeritus status. Membership category determined from public appointment titles.</x:v>
      </x:c>
      <x:c r="AB248" s="3" t="str">
        <x:v>https://campusdirectory.ucsc.edu/cd_detail?uid=hshearer</x:v>
      </x:c>
      <x:c r="AC248" s="13" t="str">
        <x:v>https://campusdirectory.ucsc.edu/cd_detail?uid=hshearer</x:v>
      </x:c>
    </x:row>
    <x:row r="249" ht="82" customHeight="1">
      <x:c r="A249" s="3" t="str">
        <x:v>Denise L Silva</x:v>
      </x:c>
      <x:c r="B249" s="3" t="str">
        <x:v>Senior lecturer</x:v>
      </x:c>
      <x:c r="C249" s="3" t="str">
        <x:v>Writing Program</x:v>
      </x:c>
      <x:c r="D249" s="3" t="str">
        <x:v>Composition, rhetoric, digital humanities, cultural and urban studies, gender, and British literature.</x:v>
      </x:c>
      <x:c r="E249" s="12" t="str">
        <x:v>Yes</x:v>
      </x:c>
      <x:c r="F249" s="3" t="str">
        <x:v>Lecturer</x:v>
      </x:c>
      <x:c r="G249" s="3" t="str">
        <x:v>Senior Continuing Lecturer</x:v>
      </x:c>
      <x:c r="H249" s="3" t="str">
        <x:v>Writing Program</x:v>
      </x:c>
      <x:c r="I249" s="3" t="str">
        <x:v>Writing Program</x:v>
      </x:c>
      <x:c r="J249" s="3" t="str">
        <x:v>Gender studies is explicitly listed.</x:v>
      </x:c>
      <x:c r="K249" s="3" t="str">
        <x:v>Reviewed description/publication</x:v>
      </x:c>
      <x:c r="L249" s="13" t="str">
        <x:v>https://campusdirectory.ucsc.edu/cd_detail?uid=dsilva</x:v>
      </x:c>
      <x:c r="M249" s="13" t="str">
        <x:v>https://campusdirectory.ucsc.edu/cd_detail?uid=dsilva</x:v>
      </x:c>
      <x:c r="N249" s="13" t="str">
        <x:v>https://humanities.ucsc.edu/people/</x:v>
      </x:c>
      <x:c r="O249" s="13" t="str">
        <x:v>https://campusdirectory.ucsc.edu/cd_detail?uid=dsilva</x:v>
      </x:c>
      <x:c r="P249" s="3" t="str">
        <x:v>Summary of Expertise; Biography, Education and Training</x:v>
      </x:c>
      <x:c r="Q249" s="3" t="str"/>
      <x:c r="R249" s="3" t="str">
        <x:v>dsilva</x:v>
      </x:c>
      <x:c r="S249" s="3" t="str">
        <x:v>2026-10-20</x:v>
      </x:c>
      <x:c r="T249" s="3" t="str">
        <x:v>Yes</x:v>
      </x:c>
      <x:c r="U249" s="3" t="str">
        <x:v>Yes</x:v>
      </x:c>
      <x:c r="V249" s="3" t="str">
        <x:v>Research or creative-work information appears in the UCSC directory.</x:v>
      </x:c>
      <x:c r="W249" s="3" t="str">
        <x:v>Not established</x:v>
      </x:c>
      <x:c r="X249" s="3" t="str">
        <x:v>Gender, cultural, and urban studies: The available profile establishes political topics but not a directional argument. A degree in feminist studies alone was not treated as an argument; publications by Denise Ferreira da Silva were not attributed to this faculty member.</x:v>
      </x:c>
      <x:c r="Y249" s="3" t="str">
        <x:v>https://campusdirectory.ucsc.edu/cd_detail?uid=dsilva</x:v>
      </x:c>
      <x:c r="Z249" s="3" t="str">
        <x:v>No</x:v>
      </x:c>
      <x:c r="AA249" s="3" t="str">
        <x:v>Non-Senate lecturer title; no security-of-employment or teaching-professor appointment documented. Exclusion does not imply part-time employment.</x:v>
      </x:c>
      <x:c r="AB249" s="3" t="str">
        <x:v>https://campusdirectory.ucsc.edu/cd_detail?uid=dsilva</x:v>
      </x:c>
      <x:c r="AC249" s="13" t="str"/>
    </x:row>
    <x:row r="250" ht="82" customHeight="1">
      <x:c r="A250" s="3" t="str">
        <x:v>Kiva Silver</x:v>
      </x:c>
      <x:c r="B250" s="3" t="str">
        <x:v>Senior lecturer</x:v>
      </x:c>
      <x:c r="C250" s="3" t="str">
        <x:v>Writing Program</x:v>
      </x:c>
      <x:c r="D250" s="3" t="str">
        <x:v>Modern European and French history, nation-state formation, nationalism, immigration, and writing.</x:v>
      </x:c>
      <x:c r="E250" s="12" t="str">
        <x:v>Yes</x:v>
      </x:c>
      <x:c r="F250" s="3" t="str">
        <x:v>Lecturer</x:v>
      </x:c>
      <x:c r="G250" s="3" t="str">
        <x:v>Senior Continuing Lecturer</x:v>
      </x:c>
      <x:c r="H250" s="3" t="str">
        <x:v>Stevenson College</x:v>
      </x:c>
      <x:c r="I250" s="3" t="str">
        <x:v>History; Writing Program</x:v>
      </x:c>
      <x:c r="J250" s="3" t="str">
        <x:v>Nation-state development and nationalism are explicit areas of expertise.</x:v>
      </x:c>
      <x:c r="K250" s="3" t="str">
        <x:v>Reviewed description/publication</x:v>
      </x:c>
      <x:c r="L250" s="13" t="str">
        <x:v>https://campusdirectory.ucsc.edu/cd_detail?uid=ksilver</x:v>
      </x:c>
      <x:c r="M250" s="13" t="str">
        <x:v>https://campusdirectory.ucsc.edu/cd_detail?uid=ksilver</x:v>
      </x:c>
      <x:c r="N250" s="13" t="str">
        <x:v>https://humanities.ucsc.edu/people/</x:v>
      </x:c>
      <x:c r="O250" s="13" t="str">
        <x:v>https://campusdirectory.ucsc.edu/cd_detail?uid=ksilver</x:v>
      </x:c>
      <x:c r="P250" s="3" t="str">
        <x:v>Summary of Expertise; Areas of Expertise; Biography, Education and Training; Selected Publications</x:v>
      </x:c>
      <x:c r="Q250" s="3" t="str">
        <x:v>Department grouping uses a core department roster. Also listed by History; counted once under Writing Program.</x:v>
      </x:c>
      <x:c r="R250" s="3" t="str">
        <x:v>ksilver</x:v>
      </x:c>
      <x:c r="S250" s="3" t="str">
        <x:v>2026-10-20</x:v>
      </x:c>
      <x:c r="T250" s="3" t="str">
        <x:v>Yes</x:v>
      </x:c>
      <x:c r="U250" s="3" t="str">
        <x:v>Yes</x:v>
      </x:c>
      <x:c r="V250" s="3" t="str">
        <x:v>Research or creative-work information appears in the UCSC directory.</x:v>
      </x:c>
      <x:c r="W250" s="3" t="str">
        <x:v>Not established</x:v>
      </x:c>
      <x:c r="X250" s="3" t="str">
        <x:v>Peasants in Paris: The article argues that migration reinforced rural ties and landholding rather than simply dissolving peasant communities. This historical explanation does not establish a Left or Right position on contemporary migration or property policy.</x:v>
      </x:c>
      <x:c r="Y250" s="3" t="str">
        <x:v>https://doi.org/10.1093/fh/cru077</x:v>
      </x:c>
      <x:c r="Z250" s="3" t="str">
        <x:v>No</x:v>
      </x:c>
      <x:c r="AA250" s="3" t="str">
        <x:v>Non-Senate lecturer title; no security-of-employment or teaching-professor appointment documented. Exclusion does not imply part-time employment.</x:v>
      </x:c>
      <x:c r="AB250" s="3" t="str">
        <x:v>https://campusdirectory.ucsc.edu/cd_detail?uid=ksilver</x:v>
      </x:c>
      <x:c r="AC250" s="13" t="str"/>
    </x:row>
    <x:row r="251" ht="82" customHeight="1">
      <x:c r="A251" s="3" t="str">
        <x:v>Roswell L Spafford</x:v>
      </x:c>
      <x:c r="B251" s="3" t="str">
        <x:v>Associate (teaching)</x:v>
      </x:c>
      <x:c r="C251" s="3" t="str">
        <x:v>Writing Program</x:v>
      </x:c>
      <x:c r="D251" s="3" t="str">
        <x:v>Writing pedagogy, rhetoric, journalism, media analysis, poetry, and fiction.</x:v>
      </x:c>
      <x:c r="E251" s="12" t="str">
        <x:v>No</x:v>
      </x:c>
      <x:c r="F251" s="3" t="str">
        <x:v>Emeritus</x:v>
      </x:c>
      <x:c r="G251" s="3" t="str">
        <x:v>Lecturer Emerita</x:v>
      </x:c>
      <x:c r="H251" s="3" t="str">
        <x:v>Writing Program</x:v>
      </x:c>
      <x:c r="I251" s="3" t="str"/>
      <x:c r="J251" s="3" t="str">
        <x:v>No political theme is stated.</x:v>
      </x:c>
      <x:c r="K251" s="3" t="str">
        <x:v>Reviewed description/publication</x:v>
      </x:c>
      <x:c r="L251" s="13" t="str">
        <x:v>https://campusdirectory.ucsc.edu/cd_detail?uid=rozl</x:v>
      </x:c>
      <x:c r="M251" s="13" t="str">
        <x:v>https://campusdirectory.ucsc.edu/cd_detail?uid=rozl</x:v>
      </x:c>
      <x:c r="N251" s="13" t="str">
        <x:v>https://humanities.ucsc.edu/people/</x:v>
      </x:c>
      <x:c r="O251" s="13" t="str">
        <x:v>https://catalog.ucsc.edu/en/2025-2026/general-catalog/teaching-and-administrative-staff/2025-26-ucsc-faculty</x:v>
      </x:c>
      <x:c r="P251" s="3" t="str">
        <x:v>Summary of Expertise; Biography, Education and Training</x:v>
      </x:c>
      <x:c r="Q251" s="3" t="str">
        <x:v>Roster-listed emeritus; inclusion does not imply current teaching or employment. The 2025–26 UCSC faculty catalogue identifies this appointment as Associate Teaching Professor Emeritus; the older directory title is retained in Reported title.</x:v>
      </x:c>
      <x:c r="R251" s="3" t="str">
        <x:v>rozl</x:v>
      </x:c>
      <x:c r="S251" s="3" t="str">
        <x:v>2026-10-20</x:v>
      </x:c>
      <x:c r="T251" s="3" t="str">
        <x:v>Yes</x:v>
      </x:c>
      <x:c r="U251" s="3" t="str">
        <x:v>Yes</x:v>
      </x:c>
      <x:c r="V251" s="3" t="str">
        <x:v>Research or creative-work information appears in the UCSC directory.</x:v>
      </x:c>
      <x:c r="W251" s="3" t="str">
        <x:v>Not applicable</x:v>
      </x:c>
      <x:c r="X251" s="3" t="str">
        <x:v>No political research identified.</x:v>
      </x:c>
      <x:c r="Y251" s="3" t="str"/>
      <x:c r="Z251" s="3" t="str">
        <x:v>Yes</x:v>
      </x:c>
      <x:c r="AA251" s="3" t="str">
        <x:v>Professor or teaching-professor series, including emeritus status. Membership category determined from public appointment titles.</x:v>
      </x:c>
      <x:c r="AB251" s="3" t="str">
        <x:v>https://catalog.ucsc.edu/en/2025-2026/general-catalog/teaching-and-administrative-staff/2025-26-ucsc-faculty</x:v>
      </x:c>
      <x:c r="AC251" s="13" t="str"/>
    </x:row>
    <x:row r="252" ht="82" customHeight="1">
      <x:c r="A252" s="3" t="str">
        <x:v>Terry L Terhaar</x:v>
      </x:c>
      <x:c r="B252" s="3" t="str">
        <x:v>Senior lecturer</x:v>
      </x:c>
      <x:c r="C252" s="3" t="str">
        <x:v>Writing Program</x:v>
      </x:c>
      <x:c r="D252" s="3" t="str">
        <x:v>Intense spiritual experiences in nature.</x:v>
      </x:c>
      <x:c r="E252" s="12" t="str">
        <x:v>No</x:v>
      </x:c>
      <x:c r="F252" s="3" t="str">
        <x:v>Lecturer</x:v>
      </x:c>
      <x:c r="G252" s="3" t="str">
        <x:v>Senior Continuing Lecturer</x:v>
      </x:c>
      <x:c r="H252" s="3" t="str">
        <x:v>Writing Program</x:v>
      </x:c>
      <x:c r="I252" s="3" t="str">
        <x:v>Writing Program</x:v>
      </x:c>
      <x:c r="J252" s="3" t="str">
        <x:v>The stated interest concerns spirituality and nature without an explicit political dimension.</x:v>
      </x:c>
      <x:c r="K252" s="3" t="str">
        <x:v>Reviewed description/publication</x:v>
      </x:c>
      <x:c r="L252" s="13" t="str">
        <x:v>https://campusdirectory.ucsc.edu/cd_detail?uid=tterhaar</x:v>
      </x:c>
      <x:c r="M252" s="13" t="str">
        <x:v>https://campusdirectory.ucsc.edu/cd_detail?uid=tterhaar</x:v>
      </x:c>
      <x:c r="N252" s="13" t="str">
        <x:v>https://humanities.ucsc.edu/people/</x:v>
      </x:c>
      <x:c r="O252" s="13" t="str">
        <x:v>https://campusdirectory.ucsc.edu/cd_detail?uid=tterhaar</x:v>
      </x:c>
      <x:c r="P252" s="3" t="str">
        <x:v>Research Interests; Biography, Education and Training</x:v>
      </x:c>
      <x:c r="Q252" s="3" t="str"/>
      <x:c r="R252" s="3" t="str">
        <x:v>tterhaar</x:v>
      </x:c>
      <x:c r="S252" s="3" t="str">
        <x:v>2026-10-20</x:v>
      </x:c>
      <x:c r="T252" s="3" t="str">
        <x:v>Yes</x:v>
      </x:c>
      <x:c r="U252" s="3" t="str">
        <x:v>Yes</x:v>
      </x:c>
      <x:c r="V252" s="3" t="str">
        <x:v>Research or creative-work information appears in the UCSC directory.</x:v>
      </x:c>
      <x:c r="W252" s="3" t="str">
        <x:v>Not applicable</x:v>
      </x:c>
      <x:c r="X252" s="3" t="str">
        <x:v>No political research identified.</x:v>
      </x:c>
      <x:c r="Y252" s="3" t="str"/>
      <x:c r="Z252" s="3" t="str">
        <x:v>No</x:v>
      </x:c>
      <x:c r="AA252" s="3" t="str">
        <x:v>Non-Senate lecturer title; no security-of-employment or teaching-professor appointment documented. Exclusion does not imply part-time employment.</x:v>
      </x:c>
      <x:c r="AB252" s="3" t="str">
        <x:v>https://campusdirectory.ucsc.edu/cd_detail?uid=tterhaar</x:v>
      </x:c>
      <x:c r="AC252" s="13" t="str">
        <x:v>https://campusdirectory.ucsc.edu/cd_detail?uid=tterhaar</x:v>
      </x:c>
    </x:row>
    <x:row r="253" ht="82" customHeight="1">
      <x:c r="A253" s="3" t="str">
        <x:v>Amy Vidali</x:v>
      </x:c>
      <x:c r="B253" s="3" t="str">
        <x:v>Full (teaching)</x:v>
      </x:c>
      <x:c r="C253" s="3" t="str">
        <x:v>Writing Program</x:v>
      </x:c>
      <x:c r="D253" s="3" t="str">
        <x:v>Writing, rhetoric, disability, accessibility, and social justice.</x:v>
      </x:c>
      <x:c r="E253" s="12" t="str">
        <x:v>Yes</x:v>
      </x:c>
      <x:c r="F253" s="3" t="str">
        <x:v>Teaching professoriate</x:v>
      </x:c>
      <x:c r="G253" s="3" t="str">
        <x:v>Professor (Full Professor of Teaching)</x:v>
      </x:c>
      <x:c r="H253" s="3" t="str">
        <x:v>Writing Program</x:v>
      </x:c>
      <x:c r="I253" s="3" t="str">
        <x:v>Writing Program</x:v>
      </x:c>
      <x:c r="J253" s="3" t="str">
        <x:v>The faculty website and directory explicitly identify social justice research interests.</x:v>
      </x:c>
      <x:c r="K253" s="3" t="str">
        <x:v>Reviewed description/publication</x:v>
      </x:c>
      <x:c r="L253" s="13" t="str">
        <x:v>https://amyvidali.sites.ucsc.edu/</x:v>
      </x:c>
      <x:c r="M253" s="13" t="str">
        <x:v>https://campusdirectory.ucsc.edu/cd_detail?uid=avidali</x:v>
      </x:c>
      <x:c r="N253" s="13" t="str">
        <x:v>https://humanities.ucsc.edu/people/</x:v>
      </x:c>
      <x:c r="O253" s="13" t="str">
        <x:v>https://campusdirectory.ucsc.edu/cd_detail?uid=avidali</x:v>
      </x:c>
      <x:c r="P253" s="3" t="str">
        <x:v>Supplementary research source</x:v>
      </x:c>
      <x:c r="Q253" s="3" t="str"/>
      <x:c r="R253" s="3" t="str">
        <x:v>avidali</x:v>
      </x:c>
      <x:c r="S253" s="3" t="str">
        <x:v>2026-10-20</x:v>
      </x:c>
      <x:c r="T253" s="3" t="str">
        <x:v>Yes</x:v>
      </x:c>
      <x:c r="U253" s="3" t="str">
        <x:v>Yes</x:v>
      </x:c>
      <x:c r="V253" s="3" t="str">
        <x:v>Research or creative-work information appears in the UCSC directory.</x:v>
      </x:c>
      <x:c r="W253" s="3" t="str">
        <x:v>Left-sympathetic</x:v>
      </x:c>
      <x:c r="X253" s="3" t="str">
        <x:v>The research explicitly connects disability, accessibility, writing, and social justice.</x:v>
      </x:c>
      <x:c r="Y253" s="3" t="str">
        <x:v>https://amyvidali.sites.ucsc.edu/</x:v>
      </x:c>
      <x:c r="Z253" s="3" t="str">
        <x:v>Yes</x:v>
      </x:c>
      <x:c r="AA253" s="3" t="str">
        <x:v>Professor or teaching-professor series, including emeritus status. Membership category determined from public appointment titles.</x:v>
      </x:c>
      <x:c r="AB253" s="3" t="str">
        <x:v>https://campusdirectory.ucsc.edu/cd_detail?uid=avidali</x:v>
      </x:c>
      <x:c r="AC253" s="13" t="str"/>
    </x:row>
    <x:row r="254" ht="82" customHeight="1">
      <x:c r="A254" s="3" t="str">
        <x:v>Tiffany L Wong</x:v>
      </x:c>
      <x:c r="B254" s="3" t="str">
        <x:v>Senior lecturer</x:v>
      </x:c>
      <x:c r="C254" s="3" t="str">
        <x:v>Writing Program</x:v>
      </x:c>
      <x:c r="D254" s="3" t="str">
        <x:v>Poetry, feminist and postcolonial literature, digital media, emerging technologies, and contemplative education.</x:v>
      </x:c>
      <x:c r="E254" s="12" t="str">
        <x:v>Yes</x:v>
      </x:c>
      <x:c r="F254" s="3" t="str">
        <x:v>Lecturer</x:v>
      </x:c>
      <x:c r="G254" s="3" t="str">
        <x:v>Senior Continuing Lecturer</x:v>
      </x:c>
      <x:c r="H254" s="3" t="str">
        <x:v>Writing Program</x:v>
      </x:c>
      <x:c r="I254" s="3" t="str">
        <x:v>Writing Program</x:v>
      </x:c>
      <x:c r="J254" s="3" t="str">
        <x:v>Explicit feminist and postcolonial literature and the body politic.</x:v>
      </x:c>
      <x:c r="K254" s="3" t="str">
        <x:v>Reviewed description/publication</x:v>
      </x:c>
      <x:c r="L254" s="13" t="str">
        <x:v>https://campusdirectory.ucsc.edu/cd_detail?uid=tilwong</x:v>
      </x:c>
      <x:c r="M254" s="13" t="str">
        <x:v>https://campusdirectory.ucsc.edu/cd_detail?uid=tilwong</x:v>
      </x:c>
      <x:c r="N254" s="13" t="str">
        <x:v>https://humanities.ucsc.edu/people/</x:v>
      </x:c>
      <x:c r="O254" s="13" t="str">
        <x:v>https://campusdirectory.ucsc.edu/cd_detail?uid=tilwong</x:v>
      </x:c>
      <x:c r="P254" s="3" t="str">
        <x:v>Research Interests; Summary of Expertise; Areas of Expertise; Biography, Education and Training</x:v>
      </x:c>
      <x:c r="Q254" s="3" t="str"/>
      <x:c r="R254" s="3" t="str">
        <x:v>tilwong</x:v>
      </x:c>
      <x:c r="S254" s="3" t="str">
        <x:v>2026-10-20</x:v>
      </x:c>
      <x:c r="T254" s="3" t="str">
        <x:v>Yes</x:v>
      </x:c>
      <x:c r="U254" s="3" t="str">
        <x:v>Yes</x:v>
      </x:c>
      <x:c r="V254" s="3" t="str">
        <x:v>Research or creative-work information appears in the UCSC directory.</x:v>
      </x:c>
      <x:c r="W254" s="3" t="str">
        <x:v>Left-sympathetic</x:v>
      </x:c>
      <x:c r="X254" s="3" t="str">
        <x:v>The research explicitly uses feminist literature in a postcolonial context and considers the body politic.</x:v>
      </x:c>
      <x:c r="Y254" s="3" t="str">
        <x:v>https://campusdirectory.ucsc.edu/cd_detail?uid=tilwong</x:v>
      </x:c>
      <x:c r="Z254" s="3" t="str">
        <x:v>No</x:v>
      </x:c>
      <x:c r="AA254" s="3" t="str">
        <x:v>Non-Senate lecturer title; no security-of-employment or teaching-professor appointment documented. Exclusion does not imply part-time employment.</x:v>
      </x:c>
      <x:c r="AB254" s="3" t="str">
        <x:v>https://campusdirectory.ucsc.edu/cd_detail?uid=tilwong</x:v>
      </x:c>
      <x:c r="AC254" s="13" t="str">
        <x:v>https://campusdirectory.ucsc.edu/cd_detail?uid=tilwong</x:v>
      </x:c>
    </x:row>
    <x:row r="255" ht="82" customHeight="1">
      <x:c r="A255" s="3" t="str">
        <x:v>Tanner WouldGo</x:v>
      </x:c>
      <x:c r="B255" s="3" t="str">
        <x:v>Full (teaching)</x:v>
      </x:c>
      <x:c r="C255" s="3" t="str">
        <x:v>Writing Program</x:v>
      </x:c>
      <x:c r="D255" s="3" t="str">
        <x:v>Writing-program assessment, teaching for transfer, and organizational rhetoric.</x:v>
      </x:c>
      <x:c r="E255" s="12" t="str">
        <x:v>No</x:v>
      </x:c>
      <x:c r="F255" s="3" t="str">
        <x:v>Teaching professoriate</x:v>
      </x:c>
      <x:c r="G255" s="3" t="str">
        <x:v>Teaching Professor</x:v>
      </x:c>
      <x:c r="H255" s="3" t="str">
        <x:v>Writing Program</x:v>
      </x:c>
      <x:c r="I255" s="3" t="str">
        <x:v>Writing Program</x:v>
      </x:c>
      <x:c r="J255" s="3" t="str">
        <x:v>The cited expertise concerns writing instruction and assessment.</x:v>
      </x:c>
      <x:c r="K255" s="3" t="str">
        <x:v>Reviewed description/publication</x:v>
      </x:c>
      <x:c r="L255" s="13" t="str">
        <x:v>https://campusdirectory.ucsc.edu/cd_detail?uid=wouldgo</x:v>
      </x:c>
      <x:c r="M255" s="13" t="str">
        <x:v>https://campusdirectory.ucsc.edu/cd_detail?uid=wouldgo</x:v>
      </x:c>
      <x:c r="N255" s="13" t="str">
        <x:v>https://humanities.ucsc.edu/people/</x:v>
      </x:c>
      <x:c r="O255" s="13" t="str">
        <x:v>https://campusdirectory.ucsc.edu/cd_detail?uid=wouldgo</x:v>
      </x:c>
      <x:c r="P255" s="3" t="str">
        <x:v>Summary of Expertise; Areas of Expertise; Biography, Education and Training</x:v>
      </x:c>
      <x:c r="Q255" s="3" t="str"/>
      <x:c r="R255" s="3" t="str">
        <x:v>wouldgo</x:v>
      </x:c>
      <x:c r="S255" s="3" t="str">
        <x:v>2026-10-20</x:v>
      </x:c>
      <x:c r="T255" s="3" t="str">
        <x:v>Yes</x:v>
      </x:c>
      <x:c r="U255" s="3" t="str">
        <x:v>Yes</x:v>
      </x:c>
      <x:c r="V255" s="3" t="str">
        <x:v>Research or creative-work information appears in the UCSC directory.</x:v>
      </x:c>
      <x:c r="W255" s="3" t="str">
        <x:v>Not applicable</x:v>
      </x:c>
      <x:c r="X255" s="3" t="str">
        <x:v>No political research identified.</x:v>
      </x:c>
      <x:c r="Y255" s="3" t="str"/>
      <x:c r="Z255" s="3" t="str">
        <x:v>Yes</x:v>
      </x:c>
      <x:c r="AA255" s="3" t="str">
        <x:v>Professor or teaching-professor series, including emeritus status. Membership category determined from public appointment titles.</x:v>
      </x:c>
      <x:c r="AB255" s="3" t="str">
        <x:v>https://campusdirectory.ucsc.edu/cd_detail?uid=wouldgo</x:v>
      </x:c>
      <x:c r="AC255" s="13" t="str"/>
    </x:row>
    <x:row r="256" ht="82" customHeight="1">
      <x:c r="A256" s="3" t="str">
        <x:v>Ajit Abraham</x:v>
      </x:c>
      <x:c r="B256" s="3" t="str">
        <x:v>Lecturer</x:v>
      </x:c>
      <x:c r="C256" s="3" t="str">
        <x:v>Humanities / other units</x:v>
      </x:c>
      <x:c r="D256" s="3" t="str">
        <x:v>Religion and globalization, labor and social movements, global politics, postcolonial studies, and ethics.</x:v>
      </x:c>
      <x:c r="E256" s="12" t="str">
        <x:v>Yes</x:v>
      </x:c>
      <x:c r="F256" s="3" t="str">
        <x:v>Lecturer</x:v>
      </x:c>
      <x:c r="G256" s="3" t="str">
        <x:v>Lecturer</x:v>
      </x:c>
      <x:c r="H256" s="3" t="str">
        <x:v>College Nine</x:v>
      </x:c>
      <x:c r="I256" s="3" t="str"/>
      <x:c r="J256" s="3" t="str">
        <x:v>Global politics, social movements, and postcolonial studies are explicit research interests.</x:v>
      </x:c>
      <x:c r="K256" s="3" t="str">
        <x:v>Reviewed description/publication</x:v>
      </x:c>
      <x:c r="L256" s="13" t="str">
        <x:v>https://campusdirectory.ucsc.edu/cd_detail?uid=ajabraha</x:v>
      </x:c>
      <x:c r="M256" s="13" t="str">
        <x:v>https://campusdirectory.ucsc.edu/cd_detail?uid=ajabraha</x:v>
      </x:c>
      <x:c r="N256" s="13" t="str">
        <x:v>https://humanities.ucsc.edu/people/</x:v>
      </x:c>
      <x:c r="O256" s="13" t="str">
        <x:v>https://campusdirectory.ucsc.edu/cd_detail?uid=ajabraha</x:v>
      </x:c>
      <x:c r="P256" s="3" t="str">
        <x:v>Biography, Education and Training</x:v>
      </x:c>
      <x:c r="Q256" s="3" t="str">
        <x:v>Directory lists a division, college, or other unit; retained in the other-units group.</x:v>
      </x:c>
      <x:c r="R256" s="3" t="str">
        <x:v>ajabraha</x:v>
      </x:c>
      <x:c r="S256" s="3" t="str">
        <x:v>2026-10-20</x:v>
      </x:c>
      <x:c r="T256" s="3" t="str">
        <x:v>Yes</x:v>
      </x:c>
      <x:c r="U256" s="3" t="str">
        <x:v>Yes</x:v>
      </x:c>
      <x:c r="V256" s="3" t="str">
        <x:v>Research or creative-work information appears in the UCSC directory.</x:v>
      </x:c>
      <x:c r="W256" s="3" t="str">
        <x:v>Left-sympathetic</x:v>
      </x:c>
      <x:c r="X256" s="3" t="str">
        <x:v>Postcolonial studies, labor and social movements, and globalization: The research biography explicitly locates the work within postcolonial studies and labor/social-movement inquiry. Coded from the adopted critical framework, rather than presumed views from teaching or namesake publications.</x:v>
      </x:c>
      <x:c r="Y256" s="3" t="str">
        <x:v>https://collegenine.ucsc.edu/visit-contact-us/college-faculty-staff-directory/?directoryprofilecruzid=ajabraha</x:v>
      </x:c>
      <x:c r="Z256" s="3" t="str">
        <x:v>No</x:v>
      </x:c>
      <x:c r="AA256" s="3" t="str">
        <x:v>Non-Senate lecturer title; no security-of-employment or teaching-professor appointment documented. Exclusion does not imply part-time employment.</x:v>
      </x:c>
      <x:c r="AB256" s="3" t="str">
        <x:v>https://campusdirectory.ucsc.edu/cd_detail?uid=ajabraha</x:v>
      </x:c>
      <x:c r="AC256" s="13" t="str"/>
    </x:row>
    <x:row r="257" ht="82" customHeight="1">
      <x:c r="A257" s="3" t="str">
        <x:v>Jody Kleinberg Biehl</x:v>
      </x:c>
      <x:c r="B257" s="3" t="str">
        <x:v>Associate (teaching)</x:v>
      </x:c>
      <x:c r="C257" s="3" t="str">
        <x:v>Humanities / other units</x:v>
      </x:c>
      <x:c r="D257" s="3" t="str">
        <x:v>Journalism, immigration and refugee narratives, student press issues, media literacy, and creative nonfiction.</x:v>
      </x:c>
      <x:c r="E257" s="12" t="str">
        <x:v>Yes</x:v>
      </x:c>
      <x:c r="F257" s="3" t="str">
        <x:v>Teaching professoriate</x:v>
      </x:c>
      <x:c r="G257" s="3" t="str">
        <x:v>Associate Teaching Professor</x:v>
      </x:c>
      <x:c r="H257" s="3" t="str">
        <x:v>Humanities Division</x:v>
      </x:c>
      <x:c r="I257" s="3" t="str"/>
      <x:c r="J257" s="3" t="str">
        <x:v>Refugee and immigration narratives and press issues are treated as political subjects under the broad rubric.</x:v>
      </x:c>
      <x:c r="K257" s="3" t="str">
        <x:v>Reviewed description/publication</x:v>
      </x:c>
      <x:c r="L257" s="13" t="str">
        <x:v>https://news.ucsc.edu/2021/09/new-faculty/</x:v>
      </x:c>
      <x:c r="M257" s="13" t="str">
        <x:v>https://campusdirectory.ucsc.edu/cd_detail?uid=jkbiehl</x:v>
      </x:c>
      <x:c r="N257" s="13" t="str">
        <x:v>https://humanities.ucsc.edu/people/</x:v>
      </x:c>
      <x:c r="O257" s="13" t="str">
        <x:v>https://campusdirectory.ucsc.edu/cd_detail?uid=jkbiehl</x:v>
      </x:c>
      <x:c r="P257" s="3" t="str">
        <x:v>Supplementary research source</x:v>
      </x:c>
      <x:c r="Q257" s="3" t="str">
        <x:v>Directory lists a division, college, or other unit; retained in the other-units group.</x:v>
      </x:c>
      <x:c r="R257" s="3" t="str">
        <x:v>jkbiehl</x:v>
      </x:c>
      <x:c r="S257" s="3" t="str">
        <x:v>2026-10-20</x:v>
      </x:c>
      <x:c r="T257" s="3" t="str">
        <x:v>Yes</x:v>
      </x:c>
      <x:c r="U257" s="3" t="str">
        <x:v>Yes</x:v>
      </x:c>
      <x:c r="V257" s="3" t="str">
        <x:v>Research or creative-work information appears in the UCSC directory.</x:v>
      </x:c>
      <x:c r="W257" s="3" t="str">
        <x:v>Left-sympathetic</x:v>
      </x:c>
      <x:c r="X257" s="3" t="str">
        <x:v>Finding Refuge in Buffalo: The project affirmatively celebrates refugees and immigrants, foregrounding their survival of racism and displacement. Coded as an interpretive pro-inclusion framing of a contested public issue; it does not establish agreement with every immigration policy associated with the Left.</x:v>
      </x:c>
      <x:c r="Y257" s="3" t="str">
        <x:v>https://www.buffalo.edu/ubnow/briefs/2019/05/biehl-refuge.html</x:v>
      </x:c>
      <x:c r="Z257" s="3" t="str">
        <x:v>Yes</x:v>
      </x:c>
      <x:c r="AA257" s="3" t="str">
        <x:v>Professor or teaching-professor series, including emeritus status. Membership category determined from public appointment titles.</x:v>
      </x:c>
      <x:c r="AB257" s="3" t="str">
        <x:v>https://campusdirectory.ucsc.edu/cd_detail?uid=jkbiehl</x:v>
      </x:c>
      <x:c r="AC257" s="13" t="str"/>
    </x:row>
    <x:row r="258" ht="82" customHeight="1">
      <x:c r="A258" s="3" t="str">
        <x:v>Shannon J Cummings</x:v>
      </x:c>
      <x:c r="B258" s="3" t="str">
        <x:v>Lecturer</x:v>
      </x:c>
      <x:c r="C258" s="3" t="str">
        <x:v>Humanities / other units</x:v>
      </x:c>
      <x:c r="D258" s="3" t="str">
        <x:v>College writing instruction; a research description was not located in the reviewed material.</x:v>
      </x:c>
      <x:c r="E258" s="12"/>
      <x:c r="F258" s="3" t="str">
        <x:v>Lecturer</x:v>
      </x:c>
      <x:c r="G258" s="3" t="str">
        <x:v>Lecturer</x:v>
      </x:c>
      <x:c r="H258" s="3" t="str">
        <x:v>Rachel Carson College</x:v>
      </x:c>
      <x:c r="I258" s="3" t="str"/>
      <x:c r="J258" s="3" t="str">
        <x:v>Insufficient research information.</x:v>
      </x:c>
      <x:c r="K258" s="3" t="str">
        <x:v>Insufficient information</x:v>
      </x:c>
      <x:c r="L258" s="13" t="str">
        <x:v>https://campusdirectory.ucsc.edu/cd_detail?uid=sjcummin</x:v>
      </x:c>
      <x:c r="M258" s="13" t="str">
        <x:v>https://campusdirectory.ucsc.edu/cd_detail?uid=sjcummin</x:v>
      </x:c>
      <x:c r="N258" s="13" t="str">
        <x:v>https://humanities.ucsc.edu/people/</x:v>
      </x:c>
      <x:c r="O258" s="13" t="str">
        <x:v>https://campusdirectory.ucsc.edu/cd_detail?uid=sjcummin</x:v>
      </x:c>
      <x:c r="P258" s="3" t="str">
        <x:v>No research description found in directory; supplementary search inconclusive</x:v>
      </x:c>
      <x:c r="Q258" s="3" t="str">
        <x:v>Directory lists a division, college, or other unit; retained in the other-units group. Unclassified: not counted as No.</x:v>
      </x:c>
      <x:c r="R258" s="3" t="str">
        <x:v>sjcummin</x:v>
      </x:c>
      <x:c r="S258" s="3" t="str">
        <x:v>2026-10-20</x:v>
      </x:c>
      <x:c r="T258" s="3" t="str">
        <x:v>No</x:v>
      </x:c>
      <x:c r="U258" s="3" t="str">
        <x:v>No</x:v>
      </x:c>
      <x:c r="V258" s="3" t="str">
        <x:v>No research description or publication adequate to classify was found in the reviewed sources.</x:v>
      </x:c>
      <x:c r="W258" s="3" t="str">
        <x:v>Not applicable</x:v>
      </x:c>
      <x:c r="X258" s="3" t="str">
        <x:v>Research not found in the reviewed sources.</x:v>
      </x:c>
      <x:c r="Y258" s="3" t="str"/>
      <x:c r="Z258" s="3" t="str">
        <x:v>No</x:v>
      </x:c>
      <x:c r="AA258" s="3" t="str">
        <x:v>Non-Senate lecturer title; no security-of-employment or teaching-professor appointment documented. Exclusion does not imply part-time employment.</x:v>
      </x:c>
      <x:c r="AB258" s="3" t="str">
        <x:v>https://campusdirectory.ucsc.edu/cd_detail?uid=sjcummin</x:v>
      </x:c>
      <x:c r="AC258" s="13" t="str"/>
    </x:row>
    <x:row r="259" ht="82" customHeight="1">
      <x:c r="A259" s="3" t="str">
        <x:v>Gina Dent</x:v>
      </x:c>
      <x:c r="B259" s="3" t="str">
        <x:v>Full</x:v>
      </x:c>
      <x:c r="C259" s="3" t="str">
        <x:v>Humanities / other units</x:v>
      </x:c>
      <x:c r="D259" s="3" t="str">
        <x:v>Africana cultural and literary studies, legal theory, popular culture, and incarceration.</x:v>
      </x:c>
      <x:c r="E259" s="12" t="str">
        <x:v>Yes</x:v>
      </x:c>
      <x:c r="F259" s="3" t="str">
        <x:v>Current professoriate</x:v>
      </x:c>
      <x:c r="G259" s="3" t="str">
        <x:v>Professor</x:v>
      </x:c>
      <x:c r="H259" s="3" t="str">
        <x:v>Humanities Division</x:v>
      </x:c>
      <x:c r="I259" s="3" t="str"/>
      <x:c r="J259" s="3" t="str">
        <x:v>Carcerality and legal power are stated research topics.</x:v>
      </x:c>
      <x:c r="K259" s="3" t="str">
        <x:v>Reviewed description/publication</x:v>
      </x:c>
      <x:c r="L259" s="13" t="str">
        <x:v>https://campusdirectory.ucsc.edu/cd_detail?uid=ginadent</x:v>
      </x:c>
      <x:c r="M259" s="13" t="str">
        <x:v>https://campusdirectory.ucsc.edu/cd_detail?uid=ginadent</x:v>
      </x:c>
      <x:c r="N259" s="13" t="str">
        <x:v>https://humanities.ucsc.edu/people/</x:v>
      </x:c>
      <x:c r="O259" s="13" t="str">
        <x:v>https://campusdirectory.ucsc.edu/cd_detail?uid=ginadent</x:v>
      </x:c>
      <x:c r="P259" s="3" t="str">
        <x:v>Research Interests; Biography, Education and Training</x:v>
      </x:c>
      <x:c r="Q259" s="3" t="str">
        <x:v>Directory lists a division, college, or other unit; retained in the other-units group.</x:v>
      </x:c>
      <x:c r="R259" s="3" t="str">
        <x:v>ginadent</x:v>
      </x:c>
      <x:c r="S259" s="3" t="str">
        <x:v>2026-10-20</x:v>
      </x:c>
      <x:c r="T259" s="3" t="str">
        <x:v>Yes</x:v>
      </x:c>
      <x:c r="U259" s="3" t="str">
        <x:v>Yes</x:v>
      </x:c>
      <x:c r="V259" s="3" t="str">
        <x:v>Research or creative-work information appears in the UCSC directory.</x:v>
      </x:c>
      <x:c r="W259" s="3" t="str">
        <x:v>Left-sympathetic</x:v>
      </x:c>
      <x:c r="X259" s="3" t="str">
        <x:v>The research joins feminist and critical approaches to incarceration and legal institutions.</x:v>
      </x:c>
      <x:c r="Y259" s="3" t="str">
        <x:v>https://campusdirectory.ucsc.edu/cd_detail?uid=ginadent</x:v>
      </x:c>
      <x:c r="Z259" s="3" t="str">
        <x:v>Yes</x:v>
      </x:c>
      <x:c r="AA259" s="3" t="str">
        <x:v>Professor or teaching-professor series, including emeritus status. Membership category determined from public appointment titles.</x:v>
      </x:c>
      <x:c r="AB259" s="3" t="str">
        <x:v>https://campusdirectory.ucsc.edu/cd_detail?uid=ginadent</x:v>
      </x:c>
      <x:c r="AC259" s="13" t="str">
        <x:v>https://campusdirectory.ucsc.edu/cd_detail?uid=ginadent</x:v>
      </x:c>
    </x:row>
    <x:row r="260" ht="82" customHeight="1">
      <x:c r="A260" s="3" t="str">
        <x:v>Maria Frangos</x:v>
      </x:c>
      <x:c r="B260" s="3" t="str">
        <x:v>Lecturer</x:v>
      </x:c>
      <x:c r="C260" s="3" t="str">
        <x:v>Humanities / other units</x:v>
      </x:c>
      <x:c r="D260" s="3" t="str">
        <x:v>Literature, drama, Renaissance studies, dramaturgy, theater, and gender studies.</x:v>
      </x:c>
      <x:c r="E260" s="12" t="str">
        <x:v>Yes</x:v>
      </x:c>
      <x:c r="F260" s="3" t="str">
        <x:v>Lecturer</x:v>
      </x:c>
      <x:c r="G260" s="3" t="str">
        <x:v>Lecturer</x:v>
      </x:c>
      <x:c r="H260" s="3" t="str">
        <x:v>Cowell College</x:v>
      </x:c>
      <x:c r="I260" s="3" t="str"/>
      <x:c r="J260" s="3" t="str">
        <x:v>Gender studies is explicitly listed as an area of expertise.</x:v>
      </x:c>
      <x:c r="K260" s="3" t="str">
        <x:v>Reviewed description/publication</x:v>
      </x:c>
      <x:c r="L260" s="13" t="str">
        <x:v>https://campusdirectory.ucsc.edu/cd_detail?uid=mef</x:v>
      </x:c>
      <x:c r="M260" s="13" t="str">
        <x:v>https://campusdirectory.ucsc.edu/cd_detail?uid=mef</x:v>
      </x:c>
      <x:c r="N260" s="13" t="str">
        <x:v>https://humanities.ucsc.edu/people/</x:v>
      </x:c>
      <x:c r="O260" s="13" t="str">
        <x:v>https://campusdirectory.ucsc.edu/cd_detail?uid=mef</x:v>
      </x:c>
      <x:c r="P260" s="3" t="str">
        <x:v>Areas of Expertise; Biography, Education and Training</x:v>
      </x:c>
      <x:c r="Q260" s="3" t="str">
        <x:v>Directory lists a division, college, or other unit; retained in the other-units group.</x:v>
      </x:c>
      <x:c r="R260" s="3" t="str">
        <x:v>mef</x:v>
      </x:c>
      <x:c r="S260" s="3" t="str">
        <x:v>2026-10-20</x:v>
      </x:c>
      <x:c r="T260" s="3" t="str">
        <x:v>Yes</x:v>
      </x:c>
      <x:c r="U260" s="3" t="str">
        <x:v>Yes</x:v>
      </x:c>
      <x:c r="V260" s="3" t="str">
        <x:v>Research or creative-work information appears in the UCSC directory.</x:v>
      </x:c>
      <x:c r="W260" s="3" t="str">
        <x:v>Not established</x:v>
      </x:c>
      <x:c r="X260" s="3" t="str">
        <x:v>Gender, drama, and Renaissance literature: The profile establishes gender and cultural research, but the search did not locate an attributable abstract or argument establishing direction. Course titles and other scholars’ acknowledgments were not substituted for research conclusions.</x:v>
      </x:c>
      <x:c r="Y260" s="3" t="str">
        <x:v>https://campusdirectory.ucsc.edu/cd_detail?uid=mef</x:v>
      </x:c>
      <x:c r="Z260" s="3" t="str">
        <x:v>No</x:v>
      </x:c>
      <x:c r="AA260" s="3" t="str">
        <x:v>Non-Senate lecturer title; no security-of-employment or teaching-professor appointment documented. Exclusion does not imply part-time employment.</x:v>
      </x:c>
      <x:c r="AB260" s="3" t="str">
        <x:v>https://campusdirectory.ucsc.edu/cd_detail?uid=mef</x:v>
      </x:c>
      <x:c r="AC260" s="13" t="str"/>
    </x:row>
    <x:row r="261" ht="82" customHeight="1">
      <x:c r="A261" s="3" t="str">
        <x:v>Chris Hables Gray</x:v>
      </x:c>
      <x:c r="B261" s="3" t="str">
        <x:v>Lecturer</x:v>
      </x:c>
      <x:c r="C261" s="3" t="str">
        <x:v>Humanities / other units</x:v>
      </x:c>
      <x:c r="D261" s="3" t="str">
        <x:v>Digital culture, war, activism, feminist studies, epistemology, and international affairs.</x:v>
      </x:c>
      <x:c r="E261" s="12" t="str">
        <x:v>Yes</x:v>
      </x:c>
      <x:c r="F261" s="3" t="str">
        <x:v>Lecturer</x:v>
      </x:c>
      <x:c r="G261" s="3" t="str">
        <x:v>Lecturer</x:v>
      </x:c>
      <x:c r="H261" s="3" t="str">
        <x:v>Crown College</x:v>
      </x:c>
      <x:c r="I261" s="3" t="str"/>
      <x:c r="J261" s="3" t="str">
        <x:v>Activism, feminist studies, and war are explicit areas of expertise.</x:v>
      </x:c>
      <x:c r="K261" s="3" t="str">
        <x:v>Reviewed description/publication</x:v>
      </x:c>
      <x:c r="L261" s="13" t="str">
        <x:v>https://campusdirectory.ucsc.edu/cd_detail?uid=chgray</x:v>
      </x:c>
      <x:c r="M261" s="13" t="str">
        <x:v>https://campusdirectory.ucsc.edu/cd_detail?uid=chgray</x:v>
      </x:c>
      <x:c r="N261" s="13" t="str">
        <x:v>https://humanities.ucsc.edu/people/</x:v>
      </x:c>
      <x:c r="O261" s="13" t="str">
        <x:v>https://campusdirectory.ucsc.edu/cd_detail?uid=chgray</x:v>
      </x:c>
      <x:c r="P261" s="3" t="str">
        <x:v>Areas of Expertise</x:v>
      </x:c>
      <x:c r="Q261" s="3" t="str">
        <x:v>Directory lists a division, college, or other unit; retained in the other-units group.</x:v>
      </x:c>
      <x:c r="R261" s="3" t="str">
        <x:v>chgray</x:v>
      </x:c>
      <x:c r="S261" s="3" t="str">
        <x:v>2026-10-20</x:v>
      </x:c>
      <x:c r="T261" s="3" t="str">
        <x:v>Yes</x:v>
      </x:c>
      <x:c r="U261" s="3" t="str">
        <x:v>Yes</x:v>
      </x:c>
      <x:c r="V261" s="3" t="str">
        <x:v>Research or creative-work information appears in the UCSC directory.</x:v>
      </x:c>
      <x:c r="W261" s="3" t="str">
        <x:v>Left-sympathetic</x:v>
      </x:c>
      <x:c r="X261" s="3" t="str">
        <x:v>The research uses feminist and activist frameworks to investigate digital culture, technology, and war.</x:v>
      </x:c>
      <x:c r="Y261" s="3" t="str">
        <x:v>https://campusdirectory.ucsc.edu/cd_detail?uid=chgray</x:v>
      </x:c>
      <x:c r="Z261" s="3" t="str">
        <x:v>No</x:v>
      </x:c>
      <x:c r="AA261" s="3" t="str">
        <x:v>Non-Senate lecturer title; no security-of-employment or teaching-professor appointment documented. Exclusion does not imply part-time employment.</x:v>
      </x:c>
      <x:c r="AB261" s="3" t="str">
        <x:v>https://campusdirectory.ucsc.edu/cd_detail?uid=chgray</x:v>
      </x:c>
      <x:c r="AC261" s="13" t="str"/>
    </x:row>
    <x:row r="262" ht="82" customHeight="1">
      <x:c r="A262" s="3" t="str">
        <x:v>Laura E Martin</x:v>
      </x:c>
      <x:c r="B262" s="3" t="str">
        <x:v>Lecturer</x:v>
      </x:c>
      <x:c r="C262" s="3" t="str">
        <x:v>Humanities / other units</x:v>
      </x:c>
      <x:c r="D262" s="3" t="str">
        <x:v>Early Anglo-American Atlantic literature, servitude, slavery, colonization, race, and the novel.</x:v>
      </x:c>
      <x:c r="E262" s="12" t="str">
        <x:v>Yes</x:v>
      </x:c>
      <x:c r="F262" s="3" t="str">
        <x:v>Lecturer</x:v>
      </x:c>
      <x:c r="G262" s="3" t="str">
        <x:v>Continuing Lecturer, Research Program Manager</x:v>
      </x:c>
      <x:c r="H262" s="3" t="str">
        <x:v>Porter College</x:v>
      </x:c>
      <x:c r="I262" s="3" t="str"/>
      <x:c r="J262" s="3" t="str">
        <x:v>The Humanities Institute biography explicitly identifies slavery, colonization, and race.</x:v>
      </x:c>
      <x:c r="K262" s="3" t="str">
        <x:v>Reviewed description/publication</x:v>
      </x:c>
      <x:c r="L262" s="13" t="str">
        <x:v>https://thi.ucsc.edu/people/</x:v>
      </x:c>
      <x:c r="M262" s="13" t="str">
        <x:v>https://campusdirectory.ucsc.edu/cd_detail?uid=lemartin</x:v>
      </x:c>
      <x:c r="N262" s="13" t="str">
        <x:v>https://humanities.ucsc.edu/people/</x:v>
      </x:c>
      <x:c r="O262" s="13" t="str">
        <x:v>https://campusdirectory.ucsc.edu/cd_detail?uid=lemartin</x:v>
      </x:c>
      <x:c r="P262" s="3" t="str">
        <x:v>Supplementary research source</x:v>
      </x:c>
      <x:c r="Q262" s="3" t="str">
        <x:v>Directory lists a division, college, or other unit; retained in the other-units group.</x:v>
      </x:c>
      <x:c r="R262" s="3" t="str">
        <x:v>lemartin</x:v>
      </x:c>
      <x:c r="S262" s="3" t="str">
        <x:v>2026-10-20</x:v>
      </x:c>
      <x:c r="T262" s="3" t="str">
        <x:v>Yes</x:v>
      </x:c>
      <x:c r="U262" s="3" t="str">
        <x:v>No</x:v>
      </x:c>
      <x:c r="V262" s="3" t="str">
        <x:v>Research found in a supplementary public source.</x:v>
      </x:c>
      <x:c r="W262" s="3" t="str">
        <x:v>Not established</x:v>
      </x:c>
      <x:c r="X262" s="3" t="str">
        <x:v>Servants Have the Worser Lives: The Poetics and Rhetorics of Servitude and Slavery in Inkle and Yarico’s Barbados: The chapter contributes to analysis of how slavery and servitude were represented in eighteenth-century writing. The collection’s broader rhetorical argument does not establish the specific direction of Martin’s chapter; a chapter abstract or full text was not located.</x:v>
      </x:c>
      <x:c r="Y262" s="3" t="str">
        <x:v>https://www.routledge.com/Invoking-Slavery-in-the-Eighteenth-Century-British-Imagination/Beach-Swaminathan/p/book/9781409469988</x:v>
      </x:c>
      <x:c r="Z262" s="3" t="str">
        <x:v>No</x:v>
      </x:c>
      <x:c r="AA262" s="3" t="str">
        <x:v>Non-Senate lecturer title; no security-of-employment or teaching-professor appointment documented. Exclusion does not imply part-time employment.</x:v>
      </x:c>
      <x:c r="AB262" s="3" t="str">
        <x:v>https://campusdirectory.ucsc.edu/cd_detail?uid=lemartin</x:v>
      </x:c>
      <x:c r="AC262" s="13" t="str"/>
    </x:row>
    <x:row r="263" ht="82" customHeight="1">
      <x:c r="A263" s="3" t="str">
        <x:v>Gary B Miles</x:v>
      </x:c>
      <x:c r="B263" s="3" t="str">
        <x:v>Full</x:v>
      </x:c>
      <x:c r="C263" s="3" t="str">
        <x:v>Humanities / other units</x:v>
      </x:c>
      <x:c r="D263" s="3" t="str">
        <x:v>Roman historiography, Livy, cultural memory, foundation narratives, and Roman ideology.</x:v>
      </x:c>
      <x:c r="E263" s="12" t="str">
        <x:v>Yes</x:v>
      </x:c>
      <x:c r="F263" s="3" t="str">
        <x:v>Emeritus</x:v>
      </x:c>
      <x:c r="G263" s="3" t="str">
        <x:v>Professor Emeritus</x:v>
      </x:c>
      <x:c r="H263" s="3" t="str">
        <x:v>Humanities Division</x:v>
      </x:c>
      <x:c r="I263" s="3" t="str"/>
      <x:c r="J263" s="3" t="str">
        <x:v>Livy: Reconstructing Early Rome analyzes political dilemmas and ideology in Roman foundation stories.</x:v>
      </x:c>
      <x:c r="K263" s="3" t="str">
        <x:v>Reviewed description/publication</x:v>
      </x:c>
      <x:c r="L263" s="13" t="str">
        <x:v>https://books.google.com/books?id=TlhuDwAAQBAJ</x:v>
      </x:c>
      <x:c r="M263" s="13" t="str">
        <x:v>https://campusdirectory.ucsc.edu/cd_detail?uid=miles</x:v>
      </x:c>
      <x:c r="N263" s="13" t="str">
        <x:v>https://humanities.ucsc.edu/people/</x:v>
      </x:c>
      <x:c r="O263" s="13" t="str">
        <x:v>https://campusdirectory.ucsc.edu/cd_detail?uid=miles</x:v>
      </x:c>
      <x:c r="P263" s="3" t="str">
        <x:v>Supplementary research source</x:v>
      </x:c>
      <x:c r="Q263" s="3" t="str">
        <x:v>Directory lists a division, college, or other unit; retained in the other-units group. Roster-listed emeritus; inclusion does not imply current teaching or employment.</x:v>
      </x:c>
      <x:c r="R263" s="3" t="str">
        <x:v>miles</x:v>
      </x:c>
      <x:c r="S263" s="3" t="str">
        <x:v>2026-10-20</x:v>
      </x:c>
      <x:c r="T263" s="3" t="str">
        <x:v>Yes</x:v>
      </x:c>
      <x:c r="U263" s="3" t="str">
        <x:v>No</x:v>
      </x:c>
      <x:c r="V263" s="3" t="str">
        <x:v>Research found in a supplementary public source.</x:v>
      </x:c>
      <x:c r="W263" s="3" t="str">
        <x:v>Not established</x:v>
      </x:c>
      <x:c r="X263" s="3" t="str">
        <x:v>Livy: Reconstructing Early Rome: The book analyzes Roman historical memory, origins, and political ideology. The reviewed argument reconstructs ancient national identity without clearly advancing a contemporary Left or Right position.</x:v>
      </x:c>
      <x:c r="Y263" s="3" t="str">
        <x:v>https://books.google.com/books?id=TlhuDwAAQBAJ</x:v>
      </x:c>
      <x:c r="Z263" s="3" t="str">
        <x:v>Yes</x:v>
      </x:c>
      <x:c r="AA263" s="3" t="str">
        <x:v>Professor or teaching-professor series, including emeritus status. Membership category determined from public appointment titles.</x:v>
      </x:c>
      <x:c r="AB263" s="3" t="str">
        <x:v>https://campusdirectory.ucsc.edu/cd_detail?uid=miles</x:v>
      </x:c>
      <x:c r="AC263" s="13" t="str"/>
    </x:row>
    <x:row r="264" ht="82" customHeight="1">
      <x:c r="A264" s="3" t="str">
        <x:v>Jerome Neu</x:v>
      </x:c>
      <x:c r="B264" s="3" t="str">
        <x:v>Full</x:v>
      </x:c>
      <x:c r="C264" s="3" t="str">
        <x:v>Humanities / other units</x:v>
      </x:c>
      <x:c r="D264" s="3" t="str">
        <x:v>Mind, emotions, culture, psychoanalysis, ethics, and philosophy of law.</x:v>
      </x:c>
      <x:c r="E264" s="12" t="str">
        <x:v>Yes</x:v>
      </x:c>
      <x:c r="F264" s="3" t="str">
        <x:v>Emeritus</x:v>
      </x:c>
      <x:c r="G264" s="3" t="str">
        <x:v>Distinguished Professor Of Humanities</x:v>
      </x:c>
      <x:c r="H264" s="3" t="str">
        <x:v>Humanities Division</x:v>
      </x:c>
      <x:c r="I264" s="3" t="str"/>
      <x:c r="J264" s="3" t="str">
        <x:v>Philosophy of law meets the broad legal and institutional criterion.</x:v>
      </x:c>
      <x:c r="K264" s="3" t="str">
        <x:v>Reviewed description/publication</x:v>
      </x:c>
      <x:c r="L264" s="13" t="str">
        <x:v>https://campusdirectory.ucsc.edu/cd_detail?uid=neu</x:v>
      </x:c>
      <x:c r="M264" s="13" t="str">
        <x:v>https://campusdirectory.ucsc.edu/cd_detail?uid=neu</x:v>
      </x:c>
      <x:c r="N264" s="13" t="str">
        <x:v>https://humanities.ucsc.edu/people/</x:v>
      </x:c>
      <x:c r="O264" s="13" t="str">
        <x:v>https://campusdirectory.ucsc.edu/cd_detail?uid=neu</x:v>
      </x:c>
      <x:c r="P264" s="3" t="str">
        <x:v>Summary of Expertise; Areas of Expertise; Biography, Education and Training; Selected Publications</x:v>
      </x:c>
      <x:c r="Q264" s="3" t="str">
        <x:v>Directory lists a division, college, or other unit; retained in the other-units group. Roster-listed emeritus; inclusion does not imply current teaching or employment.</x:v>
      </x:c>
      <x:c r="R264" s="3" t="str">
        <x:v>neu</x:v>
      </x:c>
      <x:c r="S264" s="3" t="str">
        <x:v>2026-10-20</x:v>
      </x:c>
      <x:c r="T264" s="3" t="str">
        <x:v>Yes</x:v>
      </x:c>
      <x:c r="U264" s="3" t="str">
        <x:v>Yes</x:v>
      </x:c>
      <x:c r="V264" s="3" t="str">
        <x:v>Research or creative-work information appears in the UCSC directory.</x:v>
      </x:c>
      <x:c r="W264" s="3" t="str">
        <x:v>Not established</x:v>
      </x:c>
      <x:c r="X264" s="3" t="str">
        <x:v>Sticks and Stones: The Philosophy of Insults: The chapter examines the boundary between speech, action, offense, and First Amendment protection. A philosophical case that speech protection has limits is not uniquely Left or Right without the further political argument.</x:v>
      </x:c>
      <x:c r="Y264" s="3" t="str">
        <x:v>https://academic.oup.com/book/12807/chapter-abstract/163002986</x:v>
      </x:c>
      <x:c r="Z264" s="3" t="str">
        <x:v>Yes</x:v>
      </x:c>
      <x:c r="AA264" s="3" t="str">
        <x:v>Professor or teaching-professor series, including emeritus status. Membership category determined from public appointment titles.</x:v>
      </x:c>
      <x:c r="AB264" s="3" t="str">
        <x:v>https://campusdirectory.ucsc.edu/cd_detail?uid=neu</x:v>
      </x:c>
      <x:c r="AC264" s="13" t="str"/>
    </x:row>
    <x:row r="265" ht="82" customHeight="1">
      <x:c r="A265" s="3" t="str">
        <x:v>Forrest G Robinson</x:v>
      </x:c>
      <x:c r="B265" s="3" t="str">
        <x:v>Full</x:v>
      </x:c>
      <x:c r="C265" s="3" t="str">
        <x:v>Humanities / other units</x:v>
      </x:c>
      <x:c r="D265" s="3" t="str">
        <x:v>American novels and culture, Mark Twain, regional literature, and race and conflict in literary interpretation.</x:v>
      </x:c>
      <x:c r="E265" s="12" t="str">
        <x:v>Yes</x:v>
      </x:c>
      <x:c r="F265" s="3" t="str">
        <x:v>Emeritus</x:v>
      </x:c>
      <x:c r="G265" s="3" t="str">
        <x:v>Distinguished Professor Emeritus</x:v>
      </x:c>
      <x:c r="H265" s="3" t="str">
        <x:v>Humanities Division</x:v>
      </x:c>
      <x:c r="I265" s="3" t="str"/>
      <x:c r="J265" s="3" t="str">
        <x:v>The publication list includes a volume explicitly addressing race and conflict in Mark Twain.</x:v>
      </x:c>
      <x:c r="K265" s="3" t="str">
        <x:v>Reviewed description/publication</x:v>
      </x:c>
      <x:c r="L265" s="13" t="str">
        <x:v>https://campusdirectory.ucsc.edu/cd_detail?uid=robinson</x:v>
      </x:c>
      <x:c r="M265" s="13" t="str">
        <x:v>https://campusdirectory.ucsc.edu/cd_detail?uid=robinson</x:v>
      </x:c>
      <x:c r="N265" s="13" t="str">
        <x:v>https://humanities.ucsc.edu/people/</x:v>
      </x:c>
      <x:c r="O265" s="13" t="str">
        <x:v>https://campusdirectory.ucsc.edu/cd_detail?uid=robinson</x:v>
      </x:c>
      <x:c r="P265" s="3" t="str">
        <x:v>Research Interests; Biography, Education and Training; Selected Publications</x:v>
      </x:c>
      <x:c r="Q265" s="3" t="str">
        <x:v>Directory lists a division, college, or other unit; retained in the other-units group. Roster-listed emeritus; inclusion does not imply current teaching or employment.</x:v>
      </x:c>
      <x:c r="R265" s="3" t="str">
        <x:v>robinson</x:v>
      </x:c>
      <x:c r="S265" s="3" t="str">
        <x:v>2026-10-20</x:v>
      </x:c>
      <x:c r="T265" s="3" t="str">
        <x:v>Yes</x:v>
      </x:c>
      <x:c r="U265" s="3" t="str">
        <x:v>Yes</x:v>
      </x:c>
      <x:c r="V265" s="3" t="str">
        <x:v>Research or creative-work information appears in the UCSC directory.</x:v>
      </x:c>
      <x:c r="W265" s="3" t="str">
        <x:v>Left-sympathetic</x:v>
      </x:c>
      <x:c r="X265" s="3" t="str">
        <x:v>In Bad Faith: The Dynamics of Deception in Mark Twain’s America: The interpretation exposes the conflict between socially sanctioned Christian morality and loyalty to an enslaved person as a form of cultural self-deception. Coded as an interpretive egalitarian critique of racial hierarchy, rather than from Twain’s own politics alone.</x:v>
      </x:c>
      <x:c r="Y265" s="3" t="str">
        <x:v>https://www.bol.com/be/fr/f/-/36486976/</x:v>
      </x:c>
      <x:c r="Z265" s="3" t="str">
        <x:v>Yes</x:v>
      </x:c>
      <x:c r="AA265" s="3" t="str">
        <x:v>Professor or teaching-professor series, including emeritus status. Membership category determined from public appointment titles.</x:v>
      </x:c>
      <x:c r="AB265" s="3" t="str">
        <x:v>https://campusdirectory.ucsc.edu/cd_detail?uid=robinson</x:v>
      </x:c>
      <x:c r="AC265" s="13" t="str">
        <x:v>https://campusdirectory.ucsc.edu/cd_detail?uid=robinson</x:v>
      </x:c>
    </x:row>
    <x:row r="266" ht="82" customHeight="1">
      <x:c r="A266" s="3" t="str">
        <x:v>Gina Athena Ulysse</x:v>
      </x:c>
      <x:c r="B266" s="3" t="str">
        <x:v>Full</x:v>
      </x:c>
      <x:c r="C266" s="3" t="str">
        <x:v>Humanities / other units</x:v>
      </x:c>
      <x:c r="D266" s="3" t="str">
        <x:v>Feminist ethnography, performance, multimedia art, public anthropology, and Caribbean and African diasporas.</x:v>
      </x:c>
      <x:c r="E266" s="12" t="str">
        <x:v>Yes</x:v>
      </x:c>
      <x:c r="F266" s="3" t="str">
        <x:v>Current professoriate</x:v>
      </x:c>
      <x:c r="G266" s="3" t="str">
        <x:v>Professor</x:v>
      </x:c>
      <x:c r="H266" s="3" t="str">
        <x:v>Humanities Division</x:v>
      </x:c>
      <x:c r="I266" s="3" t="str"/>
      <x:c r="J266" s="3" t="str">
        <x:v>The profile explicitly identifies feminist ethnography.</x:v>
      </x:c>
      <x:c r="K266" s="3" t="str">
        <x:v>Reviewed description/publication</x:v>
      </x:c>
      <x:c r="L266" s="13" t="str">
        <x:v>https://campusdirectory.ucsc.edu/cd_detail?uid=gulysse</x:v>
      </x:c>
      <x:c r="M266" s="13" t="str">
        <x:v>https://campusdirectory.ucsc.edu/cd_detail?uid=gulysse</x:v>
      </x:c>
      <x:c r="N266" s="13" t="str">
        <x:v>https://humanities.ucsc.edu/people/</x:v>
      </x:c>
      <x:c r="O266" s="13" t="str">
        <x:v>https://campusdirectory.ucsc.edu/cd_detail?uid=gulysse</x:v>
      </x:c>
      <x:c r="P266" s="3" t="str">
        <x:v>Summary of Expertise; Biography, Education and Training; Selected Publications</x:v>
      </x:c>
      <x:c r="Q266" s="3" t="str">
        <x:v>Directory lists a division, college, or other unit; retained in the other-units group.</x:v>
      </x:c>
      <x:c r="R266" s="3" t="str">
        <x:v>gulysse</x:v>
      </x:c>
      <x:c r="S266" s="3" t="str">
        <x:v>2026-10-20</x:v>
      </x:c>
      <x:c r="T266" s="3" t="str">
        <x:v>Yes</x:v>
      </x:c>
      <x:c r="U266" s="3" t="str">
        <x:v>Yes</x:v>
      </x:c>
      <x:c r="V266" s="3" t="str">
        <x:v>Research or creative-work information appears in the UCSC directory.</x:v>
      </x:c>
      <x:c r="W266" s="3" t="str">
        <x:v>Left-sympathetic</x:v>
      </x:c>
      <x:c r="X266" s="3" t="str">
        <x:v>The scholarship explicitly advances Black feminist futures and feminist ethnographic practice.</x:v>
      </x:c>
      <x:c r="Y266" s="3" t="str">
        <x:v>https://campusdirectory.ucsc.edu/cd_detail?uid=gulysse</x:v>
      </x:c>
      <x:c r="Z266" s="3" t="str">
        <x:v>Yes</x:v>
      </x:c>
      <x:c r="AA266" s="3" t="str">
        <x:v>Professor or teaching-professor series, including emeritus status. Membership category determined from public appointment titles.</x:v>
      </x:c>
      <x:c r="AB266" s="3" t="str">
        <x:v>https://campusdirectory.ucsc.edu/cd_detail?uid=gulysse</x:v>
      </x:c>
      <x:c r="AC266" s="13" t="str"/>
    </x:row>
    <x:row r="267" ht="82" customHeight="1">
      <x:c r="A267" s="3" t="str">
        <x:v>Susan Allen Watrous</x:v>
      </x:c>
      <x:c r="B267" s="3" t="str">
        <x:v>Lecturer</x:v>
      </x:c>
      <x:c r="C267" s="3" t="str">
        <x:v>Humanities / other units</x:v>
      </x:c>
      <x:c r="D267" s="3" t="str">
        <x:v>Journalism or college instruction; a research description was not located in the reviewed material.</x:v>
      </x:c>
      <x:c r="E267" s="12"/>
      <x:c r="F267" s="3" t="str">
        <x:v>Lecturer</x:v>
      </x:c>
      <x:c r="G267" s="3" t="str">
        <x:v>Lecturer, College Eight/KresgePrint Adviser, Student Media</x:v>
      </x:c>
      <x:c r="H267" s="3" t="str">
        <x:v>Student Media</x:v>
      </x:c>
      <x:c r="I267" s="3" t="str"/>
      <x:c r="J267" s="3" t="str">
        <x:v>Insufficient research information.</x:v>
      </x:c>
      <x:c r="K267" s="3" t="str">
        <x:v>Insufficient information</x:v>
      </x:c>
      <x:c r="L267" s="13" t="str">
        <x:v>https://campusdirectory.ucsc.edu/cd_detail?uid=swatrous</x:v>
      </x:c>
      <x:c r="M267" s="13" t="str">
        <x:v>https://campusdirectory.ucsc.edu/cd_detail?uid=swatrous</x:v>
      </x:c>
      <x:c r="N267" s="13" t="str">
        <x:v>https://humanities.ucsc.edu/people/</x:v>
      </x:c>
      <x:c r="O267" s="13" t="str">
        <x:v>https://campusdirectory.ucsc.edu/cd_detail?uid=swatrous</x:v>
      </x:c>
      <x:c r="P267" s="3" t="str">
        <x:v>No research description found in directory; supplementary search inconclusive</x:v>
      </x:c>
      <x:c r="Q267" s="3" t="str">
        <x:v>Directory lists a division, college, or other unit; retained in the other-units group. Unclassified: not counted as No.</x:v>
      </x:c>
      <x:c r="R267" s="3" t="str">
        <x:v>swatrous</x:v>
      </x:c>
      <x:c r="S267" s="3" t="str">
        <x:v>2026-10-20</x:v>
      </x:c>
      <x:c r="T267" s="3" t="str">
        <x:v>No</x:v>
      </x:c>
      <x:c r="U267" s="3" t="str">
        <x:v>No</x:v>
      </x:c>
      <x:c r="V267" s="3" t="str">
        <x:v>No research description or publication adequate to classify was found in the reviewed sources.</x:v>
      </x:c>
      <x:c r="W267" s="3" t="str">
        <x:v>Not applicable</x:v>
      </x:c>
      <x:c r="X267" s="3" t="str">
        <x:v>Research not found in the reviewed sources.</x:v>
      </x:c>
      <x:c r="Y267" s="3" t="str"/>
      <x:c r="Z267" s="3" t="str">
        <x:v>No</x:v>
      </x:c>
      <x:c r="AA267" s="3" t="str">
        <x:v>Non-Senate lecturer title; no security-of-employment or teaching-professor appointment documented. Exclusion does not imply part-time employment.</x:v>
      </x:c>
      <x:c r="AB267" s="3" t="str">
        <x:v>https://campusdirectory.ucsc.edu/cd_detail?uid=swatrous</x:v>
      </x:c>
      <x:c r="AC267" s="13" t="str"/>
    </x:row>
    <x:row r="268" ht="82" customHeight="1">
      <x:c r="A268" s="3" t="str">
        <x:v>James A Wilson</x:v>
      </x:c>
      <x:c r="B268" s="3" t="str">
        <x:v>Full (teaching)</x:v>
      </x:c>
      <x:c r="C268" s="3" t="str">
        <x:v>Humanities / other units</x:v>
      </x:c>
      <x:c r="D268" s="3" t="str">
        <x:v>Modern European literature and culture, political movements, translation, poetry, and writing pedagogy.</x:v>
      </x:c>
      <x:c r="E268" s="12" t="str">
        <x:v>Yes</x:v>
      </x:c>
      <x:c r="F268" s="3" t="str">
        <x:v>Emeritus</x:v>
      </x:c>
      <x:c r="G268" s="3" t="str">
        <x:v>Teaching Professor (Senate Faculty) Emeritus</x:v>
      </x:c>
      <x:c r="H268" s="3" t="str">
        <x:v>Humanities Division</x:v>
      </x:c>
      <x:c r="I268" s="3" t="str"/>
      <x:c r="J268" s="3" t="str">
        <x:v>Political movements are explicitly included in the expertise statement.</x:v>
      </x:c>
      <x:c r="K268" s="3" t="str">
        <x:v>Reviewed description/publication</x:v>
      </x:c>
      <x:c r="L268" s="13" t="str">
        <x:v>https://campusdirectory.ucsc.edu/cd_detail?uid=jawilson</x:v>
      </x:c>
      <x:c r="M268" s="13" t="str">
        <x:v>https://campusdirectory.ucsc.edu/cd_detail?uid=jawilson</x:v>
      </x:c>
      <x:c r="N268" s="13" t="str">
        <x:v>https://humanities.ucsc.edu/people/</x:v>
      </x:c>
      <x:c r="O268" s="13" t="str">
        <x:v>https://campusdirectory.ucsc.edu/cd_detail?uid=jawilson</x:v>
      </x:c>
      <x:c r="P268" s="3" t="str">
        <x:v>Research Interests; Summary of Expertise; Biography, Education and Training</x:v>
      </x:c>
      <x:c r="Q268" s="3" t="str">
        <x:v>Directory lists a division, college, or other unit; retained in the other-units group. Roster-listed emeritus; inclusion does not imply current teaching or employment.</x:v>
      </x:c>
      <x:c r="R268" s="3" t="str">
        <x:v>jawilson</x:v>
      </x:c>
      <x:c r="S268" s="3" t="str">
        <x:v>2026-10-20</x:v>
      </x:c>
      <x:c r="T268" s="3" t="str">
        <x:v>Yes</x:v>
      </x:c>
      <x:c r="U268" s="3" t="str">
        <x:v>Yes</x:v>
      </x:c>
      <x:c r="V268" s="3" t="str">
        <x:v>Research or creative-work information appears in the UCSC directory.</x:v>
      </x:c>
      <x:c r="W268" s="3" t="str">
        <x:v>Not established</x:v>
      </x:c>
      <x:c r="X268" s="3" t="str">
        <x:v>Ritual and Reception: Ezra Pound’s Translations of Troubadour and Chinese Lyrics: The available record identifies a study of translation and political-literary movements but supplies no accessible abstract establishing direction. Pound’s politics are not attributed to the scholar who studies him.</x:v>
      </x:c>
      <x:c r="Y268" s="3" t="str">
        <x:v>https://campusdirectory.ucsc.edu/cd_detail?uid=jawilson</x:v>
      </x:c>
      <x:c r="Z268" s="3" t="str">
        <x:v>Yes</x:v>
      </x:c>
      <x:c r="AA268" s="3" t="str">
        <x:v>Professor or teaching-professor series, including emeritus status. Membership category determined from public appointment titles.</x:v>
      </x:c>
      <x:c r="AB268" s="3" t="str">
        <x:v>https://campusdirectory.ucsc.edu/cd_detail?uid=jawilson</x:v>
      </x:c>
      <x:c r="AC268" s="13" t="str">
        <x:v>https://campusdirectory.ucsc.edu/cd_detail?uid=jawilson</x:v>
      </x:c>
    </x:row>
    <x:row r="269" ht="82" customHeight="1">
      <x:c r="A269" s="3" t="str">
        <x:v>Rasmus G Winther</x:v>
      </x:c>
      <x:c r="B269" s="3" t="str">
        <x:v>Full</x:v>
      </x:c>
      <x:c r="C269" s="3" t="str">
        <x:v>Humanities / other units</x:v>
      </x:c>
      <x:c r="D269" s="3" t="str">
        <x:v>Philosophy of science, genetics, maps and models, human diversity, and racial classification.</x:v>
      </x:c>
      <x:c r="E269" s="12" t="str">
        <x:v>Yes</x:v>
      </x:c>
      <x:c r="F269" s="3" t="str">
        <x:v>Current professoriate</x:v>
      </x:c>
      <x:c r="G269" s="3" t="str">
        <x:v>Professor</x:v>
      </x:c>
      <x:c r="H269" s="3" t="str">
        <x:v>Humanities Division</x:v>
      </x:c>
      <x:c r="I269" s="3" t="str"/>
      <x:c r="J269" s="3" t="str">
        <x:v>The published work explicitly examines racial classification and human genetic diversity.</x:v>
      </x:c>
      <x:c r="K269" s="3" t="str">
        <x:v>Reviewed description/publication</x:v>
      </x:c>
      <x:c r="L269" s="13" t="str">
        <x:v>https://arxiv.org/abs/2110.10945</x:v>
      </x:c>
      <x:c r="M269" s="13" t="str">
        <x:v>https://campusdirectory.ucsc.edu/cd_detail?uid=rgw</x:v>
      </x:c>
      <x:c r="N269" s="13" t="str">
        <x:v>https://humanities.ucsc.edu/people/</x:v>
      </x:c>
      <x:c r="O269" s="13" t="str">
        <x:v>https://campusdirectory.ucsc.edu/cd_detail?uid=rgw</x:v>
      </x:c>
      <x:c r="P269" s="3" t="str">
        <x:v>Supplementary research source</x:v>
      </x:c>
      <x:c r="Q269" s="3" t="str">
        <x:v>Directory lists a division, college, or other unit; retained in the other-units group.</x:v>
      </x:c>
      <x:c r="R269" s="3" t="str">
        <x:v>rgw</x:v>
      </x:c>
      <x:c r="S269" s="3" t="str">
        <x:v>2026-10-20</x:v>
      </x:c>
      <x:c r="T269" s="3" t="str">
        <x:v>Yes</x:v>
      </x:c>
      <x:c r="U269" s="3" t="str">
        <x:v>Yes</x:v>
      </x:c>
      <x:c r="V269" s="3" t="str">
        <x:v>Research or creative-work information appears in the UCSC directory.</x:v>
      </x:c>
      <x:c r="W269" s="3" t="str">
        <x:v>Left-sympathetic</x:v>
      </x:c>
      <x:c r="X269" s="3" t="str">
        <x:v>Troubling Populations: Where Races Go, Populations Must Follow: The article explicitly calls for an antiracist science of human variation and argues that inherited racial categories should not be taken for granted in population genetics. The normative antiracist intervention is stated in the abstract.</x:v>
      </x:c>
      <x:c r="Y269" s="3" t="str">
        <x:v>https://doi.org/10.1086/741015</x:v>
      </x:c>
      <x:c r="Z269" s="3" t="str">
        <x:v>Yes</x:v>
      </x:c>
      <x:c r="AA269" s="3" t="str">
        <x:v>Professor or teaching-professor series, including emeritus status. Membership category determined from public appointment titles.</x:v>
      </x:c>
      <x:c r="AB269" s="3" t="str">
        <x:v>https://campusdirectory.ucsc.edu/cd_detail?uid=rgw</x:v>
      </x:c>
      <x:c r="AC269" s="13" t="str"/>
    </x:row>
  </x:sheetData>
  <x:mergeCells>
    <x:mergeCell ref="A1:E2"/>
    <x:mergeCell ref="A3:E3"/>
  </x:mergeCells>
  <x:conditionalFormatting sqref="E6:E269">
    <x:cfRule type="containsText" dxfId="0" priority="1" operator="containsText" text="Yes"/>
    <x:cfRule type="containsBlanks" dxfId="1" priority="2"/>
  </x:conditionalFormatting>
  <x:dataValidations count="4">
    <x:dataValidation type="list" sqref="Z6:Z269">
      <x:formula1>"Yes,No"</x:formula1>
    </x:dataValidation>
    <x:dataValidation type="list" sqref="E6:E269">
      <x:formula1>"Yes,No"</x:formula1>
    </x:dataValidation>
    <x:dataValidation type="list" sqref="T6:U269">
      <x:formula1>"Yes,No"</x:formula1>
    </x:dataValidation>
    <x:dataValidation type="list" sqref="W6:W269">
      <x:formula1>"Left-sympathetic,Right-sympathetic,Mixed,Not established,Not applicable"</x:formula1>
    </x:dataValidation>
  </x:dataValidations>
  <x:hyperlinks>
    <x:hyperlink xmlns:ns1="http://schemas.openxmlformats.org/officeDocument/2006/relationships" ref="AC13" ns1:id="researchStatement13"/>
    <x:hyperlink xmlns:ns2="http://schemas.openxmlformats.org/officeDocument/2006/relationships" ref="AC14" ns2:id="researchStatement14"/>
    <x:hyperlink xmlns:ns3="http://schemas.openxmlformats.org/officeDocument/2006/relationships" ref="AC15" ns3:id="researchStatement15"/>
    <x:hyperlink xmlns:ns4="http://schemas.openxmlformats.org/officeDocument/2006/relationships" ref="AC20" ns4:id="researchStatement20"/>
    <x:hyperlink xmlns:ns5="http://schemas.openxmlformats.org/officeDocument/2006/relationships" ref="AC21" ns5:id="researchStatement21"/>
    <x:hyperlink xmlns:ns6="http://schemas.openxmlformats.org/officeDocument/2006/relationships" ref="AC22" ns6:id="researchStatement22"/>
    <x:hyperlink xmlns:ns7="http://schemas.openxmlformats.org/officeDocument/2006/relationships" ref="AC23" ns7:id="researchStatement23"/>
    <x:hyperlink xmlns:ns8="http://schemas.openxmlformats.org/officeDocument/2006/relationships" ref="AC25" ns8:id="researchStatement25"/>
    <x:hyperlink xmlns:ns9="http://schemas.openxmlformats.org/officeDocument/2006/relationships" ref="AC26" ns9:id="researchStatement26"/>
    <x:hyperlink xmlns:ns10="http://schemas.openxmlformats.org/officeDocument/2006/relationships" ref="AC27" ns10:id="researchStatement27"/>
    <x:hyperlink xmlns:ns11="http://schemas.openxmlformats.org/officeDocument/2006/relationships" ref="AC30" ns11:id="researchStatement30"/>
    <x:hyperlink xmlns:ns12="http://schemas.openxmlformats.org/officeDocument/2006/relationships" ref="AC31" ns12:id="researchStatement31"/>
    <x:hyperlink xmlns:ns13="http://schemas.openxmlformats.org/officeDocument/2006/relationships" ref="AC32" ns13:id="researchStatement32"/>
    <x:hyperlink xmlns:ns14="http://schemas.openxmlformats.org/officeDocument/2006/relationships" ref="AC33" ns14:id="researchStatement33"/>
    <x:hyperlink xmlns:ns15="http://schemas.openxmlformats.org/officeDocument/2006/relationships" ref="AC34" ns15:id="researchStatement34"/>
    <x:hyperlink xmlns:ns16="http://schemas.openxmlformats.org/officeDocument/2006/relationships" ref="AC35" ns16:id="researchStatement35"/>
    <x:hyperlink xmlns:ns17="http://schemas.openxmlformats.org/officeDocument/2006/relationships" ref="AC36" ns17:id="researchStatement36"/>
    <x:hyperlink xmlns:ns18="http://schemas.openxmlformats.org/officeDocument/2006/relationships" ref="AC37" ns18:id="researchStatement37"/>
    <x:hyperlink xmlns:ns19="http://schemas.openxmlformats.org/officeDocument/2006/relationships" ref="AC38" ns19:id="researchStatement38"/>
    <x:hyperlink xmlns:ns20="http://schemas.openxmlformats.org/officeDocument/2006/relationships" ref="AC39" ns20:id="researchStatement39"/>
    <x:hyperlink xmlns:ns21="http://schemas.openxmlformats.org/officeDocument/2006/relationships" ref="AC40" ns21:id="researchStatement40"/>
    <x:hyperlink xmlns:ns22="http://schemas.openxmlformats.org/officeDocument/2006/relationships" ref="AC41" ns22:id="researchStatement41"/>
    <x:hyperlink xmlns:ns23="http://schemas.openxmlformats.org/officeDocument/2006/relationships" ref="AC43" ns23:id="researchStatement43"/>
    <x:hyperlink xmlns:ns24="http://schemas.openxmlformats.org/officeDocument/2006/relationships" ref="AC44" ns24:id="researchStatement44"/>
    <x:hyperlink xmlns:ns25="http://schemas.openxmlformats.org/officeDocument/2006/relationships" ref="AC45" ns25:id="researchStatement45"/>
    <x:hyperlink xmlns:ns26="http://schemas.openxmlformats.org/officeDocument/2006/relationships" ref="AC46" ns26:id="researchStatement46"/>
    <x:hyperlink xmlns:ns27="http://schemas.openxmlformats.org/officeDocument/2006/relationships" ref="AC47" ns27:id="researchStatement47"/>
    <x:hyperlink xmlns:ns28="http://schemas.openxmlformats.org/officeDocument/2006/relationships" ref="AC48" ns28:id="researchStatement48"/>
    <x:hyperlink xmlns:ns29="http://schemas.openxmlformats.org/officeDocument/2006/relationships" ref="AC49" ns29:id="researchStatement49"/>
    <x:hyperlink xmlns:ns30="http://schemas.openxmlformats.org/officeDocument/2006/relationships" ref="AC50" ns30:id="researchStatement50"/>
    <x:hyperlink xmlns:ns31="http://schemas.openxmlformats.org/officeDocument/2006/relationships" ref="AC52" ns31:id="researchStatement52"/>
    <x:hyperlink xmlns:ns32="http://schemas.openxmlformats.org/officeDocument/2006/relationships" ref="AC53" ns32:id="researchStatement53"/>
    <x:hyperlink xmlns:ns33="http://schemas.openxmlformats.org/officeDocument/2006/relationships" ref="AC57" ns33:id="researchStatement57"/>
    <x:hyperlink xmlns:ns34="http://schemas.openxmlformats.org/officeDocument/2006/relationships" ref="AC58" ns34:id="researchStatement58"/>
    <x:hyperlink xmlns:ns35="http://schemas.openxmlformats.org/officeDocument/2006/relationships" ref="AC60" ns35:id="researchStatement60"/>
    <x:hyperlink xmlns:ns36="http://schemas.openxmlformats.org/officeDocument/2006/relationships" ref="AC61" ns36:id="researchStatement61"/>
    <x:hyperlink xmlns:ns37="http://schemas.openxmlformats.org/officeDocument/2006/relationships" ref="AC62" ns37:id="researchStatement62"/>
    <x:hyperlink xmlns:ns38="http://schemas.openxmlformats.org/officeDocument/2006/relationships" ref="AC64" ns38:id="researchStatement64"/>
    <x:hyperlink xmlns:ns39="http://schemas.openxmlformats.org/officeDocument/2006/relationships" ref="AC65" ns39:id="researchStatement65"/>
    <x:hyperlink xmlns:ns40="http://schemas.openxmlformats.org/officeDocument/2006/relationships" ref="AC66" ns40:id="researchStatement66"/>
    <x:hyperlink xmlns:ns41="http://schemas.openxmlformats.org/officeDocument/2006/relationships" ref="AC67" ns41:id="researchStatement67"/>
    <x:hyperlink xmlns:ns42="http://schemas.openxmlformats.org/officeDocument/2006/relationships" ref="AC69" ns42:id="researchStatement69"/>
    <x:hyperlink xmlns:ns43="http://schemas.openxmlformats.org/officeDocument/2006/relationships" ref="AC70" ns43:id="researchStatement70"/>
    <x:hyperlink xmlns:ns44="http://schemas.openxmlformats.org/officeDocument/2006/relationships" ref="AC72" ns44:id="researchStatement72"/>
    <x:hyperlink xmlns:ns45="http://schemas.openxmlformats.org/officeDocument/2006/relationships" ref="AC73" ns45:id="researchStatement73"/>
    <x:hyperlink xmlns:ns46="http://schemas.openxmlformats.org/officeDocument/2006/relationships" ref="AC74" ns46:id="researchStatement74"/>
    <x:hyperlink xmlns:ns47="http://schemas.openxmlformats.org/officeDocument/2006/relationships" ref="AC75" ns47:id="researchStatement75"/>
    <x:hyperlink xmlns:ns48="http://schemas.openxmlformats.org/officeDocument/2006/relationships" ref="AC76" ns48:id="researchStatement76"/>
    <x:hyperlink xmlns:ns49="http://schemas.openxmlformats.org/officeDocument/2006/relationships" ref="AC78" ns49:id="researchStatement78"/>
    <x:hyperlink xmlns:ns50="http://schemas.openxmlformats.org/officeDocument/2006/relationships" ref="AC86" ns50:id="researchStatement86"/>
    <x:hyperlink xmlns:ns51="http://schemas.openxmlformats.org/officeDocument/2006/relationships" ref="AC87" ns51:id="researchStatement87"/>
    <x:hyperlink xmlns:ns52="http://schemas.openxmlformats.org/officeDocument/2006/relationships" ref="AC88" ns52:id="researchStatement88"/>
    <x:hyperlink xmlns:ns53="http://schemas.openxmlformats.org/officeDocument/2006/relationships" ref="AC89" ns53:id="researchStatement89"/>
    <x:hyperlink xmlns:ns54="http://schemas.openxmlformats.org/officeDocument/2006/relationships" ref="AC90" ns54:id="researchStatement90"/>
    <x:hyperlink xmlns:ns55="http://schemas.openxmlformats.org/officeDocument/2006/relationships" ref="AC91" ns55:id="researchStatement91"/>
    <x:hyperlink xmlns:ns56="http://schemas.openxmlformats.org/officeDocument/2006/relationships" ref="AC92" ns56:id="researchStatement92"/>
    <x:hyperlink xmlns:ns57="http://schemas.openxmlformats.org/officeDocument/2006/relationships" ref="AC94" ns57:id="researchStatement94"/>
    <x:hyperlink xmlns:ns58="http://schemas.openxmlformats.org/officeDocument/2006/relationships" ref="AC97" ns58:id="researchStatement97"/>
    <x:hyperlink xmlns:ns59="http://schemas.openxmlformats.org/officeDocument/2006/relationships" ref="AC98" ns59:id="researchStatement98"/>
    <x:hyperlink xmlns:ns60="http://schemas.openxmlformats.org/officeDocument/2006/relationships" ref="AC104" ns60:id="researchStatement104"/>
    <x:hyperlink xmlns:ns61="http://schemas.openxmlformats.org/officeDocument/2006/relationships" ref="AC110" ns61:id="researchStatement110"/>
    <x:hyperlink xmlns:ns62="http://schemas.openxmlformats.org/officeDocument/2006/relationships" ref="AC114" ns62:id="researchStatement114"/>
    <x:hyperlink xmlns:ns63="http://schemas.openxmlformats.org/officeDocument/2006/relationships" ref="AC118" ns63:id="researchStatement118"/>
    <x:hyperlink xmlns:ns64="http://schemas.openxmlformats.org/officeDocument/2006/relationships" ref="AC119" ns64:id="researchStatement119"/>
    <x:hyperlink xmlns:ns65="http://schemas.openxmlformats.org/officeDocument/2006/relationships" ref="AC120" ns65:id="researchStatement120"/>
    <x:hyperlink xmlns:ns66="http://schemas.openxmlformats.org/officeDocument/2006/relationships" ref="AC122" ns66:id="researchStatement122"/>
    <x:hyperlink xmlns:ns67="http://schemas.openxmlformats.org/officeDocument/2006/relationships" ref="AC124" ns67:id="researchStatement124"/>
    <x:hyperlink xmlns:ns68="http://schemas.openxmlformats.org/officeDocument/2006/relationships" ref="AC125" ns68:id="researchStatement125"/>
    <x:hyperlink xmlns:ns69="http://schemas.openxmlformats.org/officeDocument/2006/relationships" ref="AC127" ns69:id="researchStatement127"/>
    <x:hyperlink xmlns:ns70="http://schemas.openxmlformats.org/officeDocument/2006/relationships" ref="AC128" ns70:id="researchStatement128"/>
    <x:hyperlink xmlns:ns71="http://schemas.openxmlformats.org/officeDocument/2006/relationships" ref="AC129" ns71:id="researchStatement129"/>
    <x:hyperlink xmlns:ns72="http://schemas.openxmlformats.org/officeDocument/2006/relationships" ref="AC131" ns72:id="researchStatement131"/>
    <x:hyperlink xmlns:ns73="http://schemas.openxmlformats.org/officeDocument/2006/relationships" ref="AC132" ns73:id="researchStatement132"/>
    <x:hyperlink xmlns:ns74="http://schemas.openxmlformats.org/officeDocument/2006/relationships" ref="AC133" ns74:id="researchStatement133"/>
    <x:hyperlink xmlns:ns75="http://schemas.openxmlformats.org/officeDocument/2006/relationships" ref="AC134" ns75:id="researchStatement134"/>
    <x:hyperlink xmlns:ns76="http://schemas.openxmlformats.org/officeDocument/2006/relationships" ref="AC136" ns76:id="researchStatement136"/>
    <x:hyperlink xmlns:ns77="http://schemas.openxmlformats.org/officeDocument/2006/relationships" ref="AC138" ns77:id="researchStatement138"/>
    <x:hyperlink xmlns:ns78="http://schemas.openxmlformats.org/officeDocument/2006/relationships" ref="AC139" ns78:id="researchStatement139"/>
    <x:hyperlink xmlns:ns79="http://schemas.openxmlformats.org/officeDocument/2006/relationships" ref="AC140" ns79:id="researchStatement140"/>
    <x:hyperlink xmlns:ns80="http://schemas.openxmlformats.org/officeDocument/2006/relationships" ref="AC141" ns80:id="researchStatement141"/>
    <x:hyperlink xmlns:ns81="http://schemas.openxmlformats.org/officeDocument/2006/relationships" ref="AC142" ns81:id="researchStatement142"/>
    <x:hyperlink xmlns:ns82="http://schemas.openxmlformats.org/officeDocument/2006/relationships" ref="AC144" ns82:id="researchStatement144"/>
    <x:hyperlink xmlns:ns83="http://schemas.openxmlformats.org/officeDocument/2006/relationships" ref="AC145" ns83:id="researchStatement145"/>
    <x:hyperlink xmlns:ns84="http://schemas.openxmlformats.org/officeDocument/2006/relationships" ref="AC146" ns84:id="researchStatement146"/>
    <x:hyperlink xmlns:ns85="http://schemas.openxmlformats.org/officeDocument/2006/relationships" ref="AC147" ns85:id="researchStatement147"/>
    <x:hyperlink xmlns:ns86="http://schemas.openxmlformats.org/officeDocument/2006/relationships" ref="AC148" ns86:id="researchStatement148"/>
    <x:hyperlink xmlns:ns87="http://schemas.openxmlformats.org/officeDocument/2006/relationships" ref="AC149" ns87:id="researchStatement149"/>
    <x:hyperlink xmlns:ns88="http://schemas.openxmlformats.org/officeDocument/2006/relationships" ref="AC150" ns88:id="researchStatement150"/>
    <x:hyperlink xmlns:ns89="http://schemas.openxmlformats.org/officeDocument/2006/relationships" ref="AC152" ns89:id="researchStatement152"/>
    <x:hyperlink xmlns:ns90="http://schemas.openxmlformats.org/officeDocument/2006/relationships" ref="AC153" ns90:id="researchStatement153"/>
    <x:hyperlink xmlns:ns91="http://schemas.openxmlformats.org/officeDocument/2006/relationships" ref="AC154" ns91:id="researchStatement154"/>
    <x:hyperlink xmlns:ns92="http://schemas.openxmlformats.org/officeDocument/2006/relationships" ref="AC155" ns92:id="researchStatement155"/>
    <x:hyperlink xmlns:ns93="http://schemas.openxmlformats.org/officeDocument/2006/relationships" ref="AC156" ns93:id="researchStatement156"/>
    <x:hyperlink xmlns:ns94="http://schemas.openxmlformats.org/officeDocument/2006/relationships" ref="AC157" ns94:id="researchStatement157"/>
    <x:hyperlink xmlns:ns95="http://schemas.openxmlformats.org/officeDocument/2006/relationships" ref="AC158" ns95:id="researchStatement158"/>
    <x:hyperlink xmlns:ns96="http://schemas.openxmlformats.org/officeDocument/2006/relationships" ref="AC159" ns96:id="researchStatement159"/>
    <x:hyperlink xmlns:ns97="http://schemas.openxmlformats.org/officeDocument/2006/relationships" ref="AC160" ns97:id="researchStatement160"/>
    <x:hyperlink xmlns:ns98="http://schemas.openxmlformats.org/officeDocument/2006/relationships" ref="AC161" ns98:id="researchStatement161"/>
    <x:hyperlink xmlns:ns99="http://schemas.openxmlformats.org/officeDocument/2006/relationships" ref="AC164" ns99:id="researchStatement164"/>
    <x:hyperlink xmlns:ns100="http://schemas.openxmlformats.org/officeDocument/2006/relationships" ref="AC165" ns100:id="researchStatement165"/>
    <x:hyperlink xmlns:ns101="http://schemas.openxmlformats.org/officeDocument/2006/relationships" ref="AC166" ns101:id="researchStatement166"/>
    <x:hyperlink xmlns:ns102="http://schemas.openxmlformats.org/officeDocument/2006/relationships" ref="AC167" ns102:id="researchStatement167"/>
    <x:hyperlink xmlns:ns103="http://schemas.openxmlformats.org/officeDocument/2006/relationships" ref="AC168" ns103:id="researchStatement168"/>
    <x:hyperlink xmlns:ns104="http://schemas.openxmlformats.org/officeDocument/2006/relationships" ref="AC169" ns104:id="researchStatement169"/>
    <x:hyperlink xmlns:ns105="http://schemas.openxmlformats.org/officeDocument/2006/relationships" ref="AC170" ns105:id="researchStatement170"/>
    <x:hyperlink xmlns:ns106="http://schemas.openxmlformats.org/officeDocument/2006/relationships" ref="AC171" ns106:id="researchStatement171"/>
    <x:hyperlink xmlns:ns107="http://schemas.openxmlformats.org/officeDocument/2006/relationships" ref="AC172" ns107:id="researchStatement172"/>
    <x:hyperlink xmlns:ns108="http://schemas.openxmlformats.org/officeDocument/2006/relationships" ref="AC173" ns108:id="researchStatement173"/>
    <x:hyperlink xmlns:ns109="http://schemas.openxmlformats.org/officeDocument/2006/relationships" ref="AC174" ns109:id="researchStatement174"/>
    <x:hyperlink xmlns:ns110="http://schemas.openxmlformats.org/officeDocument/2006/relationships" ref="AC175" ns110:id="researchStatement175"/>
    <x:hyperlink xmlns:ns111="http://schemas.openxmlformats.org/officeDocument/2006/relationships" ref="AC176" ns111:id="researchStatement176"/>
    <x:hyperlink xmlns:ns112="http://schemas.openxmlformats.org/officeDocument/2006/relationships" ref="AC178" ns112:id="researchStatement178"/>
    <x:hyperlink xmlns:ns113="http://schemas.openxmlformats.org/officeDocument/2006/relationships" ref="AC179" ns113:id="researchStatement179"/>
    <x:hyperlink xmlns:ns114="http://schemas.openxmlformats.org/officeDocument/2006/relationships" ref="AC180" ns114:id="researchStatement180"/>
    <x:hyperlink xmlns:ns115="http://schemas.openxmlformats.org/officeDocument/2006/relationships" ref="AC181" ns115:id="researchStatement181"/>
    <x:hyperlink xmlns:ns116="http://schemas.openxmlformats.org/officeDocument/2006/relationships" ref="AC182" ns116:id="researchStatement182"/>
    <x:hyperlink xmlns:ns117="http://schemas.openxmlformats.org/officeDocument/2006/relationships" ref="AC183" ns117:id="researchStatement183"/>
    <x:hyperlink xmlns:ns118="http://schemas.openxmlformats.org/officeDocument/2006/relationships" ref="AC184" ns118:id="researchStatement184"/>
    <x:hyperlink xmlns:ns119="http://schemas.openxmlformats.org/officeDocument/2006/relationships" ref="AC185" ns119:id="researchStatement185"/>
    <x:hyperlink xmlns:ns120="http://schemas.openxmlformats.org/officeDocument/2006/relationships" ref="AC187" ns120:id="researchStatement187"/>
    <x:hyperlink xmlns:ns121="http://schemas.openxmlformats.org/officeDocument/2006/relationships" ref="AC188" ns121:id="researchStatement188"/>
    <x:hyperlink xmlns:ns122="http://schemas.openxmlformats.org/officeDocument/2006/relationships" ref="AC193" ns122:id="researchStatement193"/>
    <x:hyperlink xmlns:ns123="http://schemas.openxmlformats.org/officeDocument/2006/relationships" ref="AC194" ns123:id="researchStatement194"/>
    <x:hyperlink xmlns:ns124="http://schemas.openxmlformats.org/officeDocument/2006/relationships" ref="AC198" ns124:id="researchStatement198"/>
    <x:hyperlink xmlns:ns125="http://schemas.openxmlformats.org/officeDocument/2006/relationships" ref="AC206" ns125:id="researchStatement206"/>
    <x:hyperlink xmlns:ns126="http://schemas.openxmlformats.org/officeDocument/2006/relationships" ref="AC209" ns126:id="researchStatement209"/>
    <x:hyperlink xmlns:ns127="http://schemas.openxmlformats.org/officeDocument/2006/relationships" ref="AC210" ns127:id="researchStatement210"/>
    <x:hyperlink xmlns:ns128="http://schemas.openxmlformats.org/officeDocument/2006/relationships" ref="AC211" ns128:id="researchStatement211"/>
    <x:hyperlink xmlns:ns129="http://schemas.openxmlformats.org/officeDocument/2006/relationships" ref="AC212" ns129:id="researchStatement212"/>
    <x:hyperlink xmlns:ns130="http://schemas.openxmlformats.org/officeDocument/2006/relationships" ref="AC218" ns130:id="researchStatement218"/>
    <x:hyperlink xmlns:ns131="http://schemas.openxmlformats.org/officeDocument/2006/relationships" ref="AC220" ns131:id="researchStatement220"/>
    <x:hyperlink xmlns:ns132="http://schemas.openxmlformats.org/officeDocument/2006/relationships" ref="AC222" ns132:id="researchStatement222"/>
    <x:hyperlink xmlns:ns133="http://schemas.openxmlformats.org/officeDocument/2006/relationships" ref="AC223" ns133:id="researchStatement223"/>
    <x:hyperlink xmlns:ns134="http://schemas.openxmlformats.org/officeDocument/2006/relationships" ref="AC226" ns134:id="researchStatement226"/>
    <x:hyperlink xmlns:ns135="http://schemas.openxmlformats.org/officeDocument/2006/relationships" ref="AC228" ns135:id="researchStatement228"/>
    <x:hyperlink xmlns:ns136="http://schemas.openxmlformats.org/officeDocument/2006/relationships" ref="AC231" ns136:id="researchStatement231"/>
    <x:hyperlink xmlns:ns137="http://schemas.openxmlformats.org/officeDocument/2006/relationships" ref="AC233" ns137:id="researchStatement233"/>
    <x:hyperlink xmlns:ns138="http://schemas.openxmlformats.org/officeDocument/2006/relationships" ref="AC234" ns138:id="researchStatement234"/>
    <x:hyperlink xmlns:ns139="http://schemas.openxmlformats.org/officeDocument/2006/relationships" ref="AC239" ns139:id="researchStatement239"/>
    <x:hyperlink xmlns:ns140="http://schemas.openxmlformats.org/officeDocument/2006/relationships" ref="AC242" ns140:id="researchStatement242"/>
    <x:hyperlink xmlns:ns141="http://schemas.openxmlformats.org/officeDocument/2006/relationships" ref="AC243" ns141:id="researchStatement243"/>
    <x:hyperlink xmlns:ns142="http://schemas.openxmlformats.org/officeDocument/2006/relationships" ref="AC248" ns142:id="researchStatement248"/>
    <x:hyperlink xmlns:ns143="http://schemas.openxmlformats.org/officeDocument/2006/relationships" ref="AC252" ns143:id="researchStatement252"/>
    <x:hyperlink xmlns:ns144="http://schemas.openxmlformats.org/officeDocument/2006/relationships" ref="AC254" ns144:id="researchStatement254"/>
    <x:hyperlink xmlns:ns145="http://schemas.openxmlformats.org/officeDocument/2006/relationships" ref="AC259" ns145:id="researchStatement259"/>
    <x:hyperlink xmlns:ns146="http://schemas.openxmlformats.org/officeDocument/2006/relationships" ref="AC265" ns146:id="researchStatement265"/>
    <x:hyperlink xmlns:ns147="http://schemas.openxmlformats.org/officeDocument/2006/relationships" ref="AC268" ns147:id="researchStatement268"/>
  </x:hyperlinks>
  <x:pageMargins left="0.7" right="0.7" top="0.75" bottom="0.75" header="0.3" footer="0.3"/>
  <x:tableParts count="1">
    <x:tablePart xmlns:r="http://schemas.openxmlformats.org/officeDocument/2006/relationships" r:id="Rdb9d3b882a864c79"/>
  </x:tableParts>
</x:worksheet>
</file>

<file path=xl/worksheets/sheet4.xml><?xml version="1.0" encoding="utf-8"?>
<x:worksheet xmlns:x="http://schemas.openxmlformats.org/spreadsheetml/2006/main">
  <x:sheetPr>
    <x:tabColor rgb="FF087F8C"/>
  </x:sheetPr>
  <x:sheetViews>
    <x:sheetView showGridLines="0" workbookViewId="0">
      <x:pane xSplit="1" ySplit="5" topLeftCell="B6" activePane="bottomRight" state="frozen"/>
    </x:sheetView>
  </x:sheetViews>
  <x:sheetFormatPr defaultRowHeight="15"/>
  <x:cols>
    <x:col min="1" max="1" width="23.329999923706055" hidden="0" customWidth="1"/>
    <x:col min="2" max="2" width="12.220000267028809" hidden="0" customWidth="1"/>
    <x:col min="3" max="3" width="40" hidden="0" customWidth="1"/>
    <x:col min="4" max="4" width="26.670000076293945" hidden="0" customWidth="1"/>
    <x:col min="5" max="5" width="17.780000686645508" hidden="0" customWidth="1"/>
    <x:col min="6" max="6" width="20" hidden="0" customWidth="1"/>
    <x:col min="7" max="7" width="66.66999816894531" hidden="0" customWidth="1"/>
    <x:col min="8" max="8" width="46.66999816894531" hidden="0" customWidth="1"/>
    <x:col min="9" max="9" width="27.780000686645508" hidden="0" customWidth="1"/>
  </x:cols>
  <x:sheetData>
    <x:row r="1" ht="26" customHeight="1">
      <x:c r="A1" s="4" t="str">
        <x:v>Direction audit • 102 entries revisited</x:v>
      </x:c>
      <x:c r="B1" s="4"/>
      <x:c r="C1" s="4"/>
      <x:c r="D1" s="4"/>
      <x:c r="E1" s="4"/>
      <x:c r="F1" s="4"/>
      <x:c r="G1" s="4"/>
      <x:c r="H1" s="4"/>
      <x:c r="I1" s="4"/>
    </x:row>
    <x:row r="2" ht="26" customHeight="1">
      <x:c r="A2" s="4"/>
      <x:c r="B2" s="4"/>
      <x:c r="C2" s="4"/>
      <x:c r="D2" s="4"/>
      <x:c r="E2" s="4"/>
      <x:c r="F2" s="4"/>
      <x:c r="G2" s="4"/>
      <x:c r="H2" s="4"/>
      <x:c r="I2" s="4"/>
    </x:row>
    <x:row r="3" ht="36" customHeight="1">
      <x:c r="A3" s="7" t="str">
        <x:v>Review log: all entries were originally “Not established.” 72 changed to Left-sympathetic, including twelve resolved on 21 October 2026; 30 remain unestablished. Work titles, evidence coverage, and reasons appear below.</x:v>
      </x:c>
      <x:c r="B3" s="7"/>
      <x:c r="C3" s="7"/>
      <x:c r="D3" s="7"/>
      <x:c r="E3" s="7"/>
      <x:c r="F3" s="7"/>
      <x:c r="G3" s="7"/>
      <x:c r="H3" s="7"/>
      <x:c r="I3" s="7"/>
    </x:row>
    <x:row r="4">
      <x:c r="A4" s="1"/>
      <x:c r="B4" s="1"/>
      <x:c r="C4" s="1"/>
      <x:c r="D4" s="1"/>
      <x:c r="E4" s="1"/>
      <x:c r="F4" s="1"/>
      <x:c r="G4" s="1"/>
      <x:c r="H4" s="1"/>
      <x:c r="I4" s="1"/>
    </x:row>
    <x:row r="5" ht="32" customHeight="1">
      <x:c r="A5" s="9" t="str">
        <x:v>Name</x:v>
      </x:c>
      <x:c r="B5" s="9" t="str">
        <x:v>UCSC identifier</x:v>
      </x:c>
      <x:c r="C5" s="9" t="str">
        <x:v>Work / research examined</x:v>
      </x:c>
      <x:c r="D5" s="9" t="str">
        <x:v>Material actually reviewed</x:v>
      </x:c>
      <x:c r="E5" s="9" t="str">
        <x:v>Previous classification</x:v>
      </x:c>
      <x:c r="F5" s="9" t="str">
        <x:v>Follow-up classification</x:v>
      </x:c>
      <x:c r="G5" s="9" t="str">
        <x:v>Reason for decision</x:v>
      </x:c>
      <x:c r="H5" s="9" t="str">
        <x:v>Evidence URL</x:v>
      </x:c>
      <x:c r="I5" s="9" t="str">
        <x:v>Why direction remains unestablished</x:v>
      </x:c>
    </x:row>
    <x:row r="6" ht="115" customHeight="1">
      <x:c r="A6" s="3" t="str">
        <x:v>Naindeep Singh Chann</x:v>
      </x:c>
      <x:c r="B6" s="3" t="str">
        <x:v>nchann</x:v>
      </x:c>
      <x:c r="C6" s="3" t="str">
        <x:v>Lord of the Auspicious Conjunction: Origins of the Sahib-Qiran</x:v>
      </x:c>
      <x:c r="D6" s="3" t="str">
        <x:v>Article abstract</x:v>
      </x:c>
      <x:c r="E6" s="3" t="str">
        <x:v>Not established</x:v>
      </x:c>
      <x:c r="F6" s="3" t="str">
        <x:v>Not established</x:v>
      </x:c>
      <x:c r="G6" s="3" t="str">
        <x:v>Lord of the Auspicious Conjunction: Origins of the Sahib-Qiran: The article reconstructs the origin and political use of a sovereign title. That establishes political subject matter, but the account of royal legitimation does not establish sympathy for a modern Left or Right position.</x:v>
      </x:c>
      <x:c r="H6" s="41" t="str">
        <x:v>https://doi.org/10.1163/160984909X12476379007927</x:v>
      </x:c>
      <x:c r="I6" s="3" t="str">
        <x:v>Reviewed argument lacks clear Left/Right direction</x:v>
      </x:c>
    </x:row>
    <x:row r="7" ht="115" customHeight="1">
      <x:c r="A7" s="3" t="str">
        <x:v>Jennifer Mogannam</x:v>
      </x:c>
      <x:c r="B7" s="3" t="str">
        <x:v>jemogann</x:v>
      </x:c>
      <x:c r="C7" s="3" t="str">
        <x:v>Syria’s anti-imperialist mask: unveiling contradictions of the left through anti-capitalist thought</x:v>
      </x:c>
      <x:c r="D7" s="3" t="str">
        <x:v>Article abstract</x:v>
      </x:c>
      <x:c r="E7" s="3" t="str">
        <x:v>Not established</x:v>
      </x:c>
      <x:c r="F7" s="3" t="str">
        <x:v>Left-sympathetic</x:v>
      </x:c>
      <x:c r="G7" s="3" t="str">
        <x:v>Syria’s anti-imperialist mask: unveiling contradictions of the left through anti-capitalist thought: The abstract explicitly uses leftist analytics and Marxist economic analysis to challenge pro-regime positions within the Left and highlight alternative grassroots leftist arguments. Criticism of other leftists is internal to an anticapitalist framework.</x:v>
      </x:c>
      <x:c r="H7" s="41" t="str">
        <x:v>https://doi.org/10.1080/13504630.2017.1327138</x:v>
      </x:c>
      <x:c r="I7" s="3" t="str"/>
    </x:row>
    <x:row r="8" ht="115" customHeight="1">
      <x:c r="A8" s="3" t="str">
        <x:v>Jasmine Alinder</x:v>
      </x:c>
      <x:c r="B8" s="3" t="str">
        <x:v>jaalinde</x:v>
      </x:c>
      <x:c r="C8" s="3" t="str">
        <x:v>Moving Images: Photography and the Japanese American Incarceration</x:v>
      </x:c>
      <x:c r="D8" s="3" t="str">
        <x:v>Publisher description</x:v>
      </x:c>
      <x:c r="E8" s="3" t="str">
        <x:v>Not established</x:v>
      </x:c>
      <x:c r="F8" s="3" t="str">
        <x:v>Left-sympathetic</x:v>
      </x:c>
      <x:c r="G8" s="3" t="str">
        <x:v>Moving Images: Photography and the Japanese American Incarceration: The book treats government photography as a mechanism of criminalization and contrasts official narratives with incarcerated people’s self-representation. Coded as a progressive civil-rights critique of racialized state power; this is an interpretive sympathy judgment.</x:v>
      </x:c>
      <x:c r="H8" s="41" t="str">
        <x:v>https://www.press.uillinois.edu/books/?id=p078095</x:v>
      </x:c>
      <x:c r="I8" s="3" t="str"/>
    </x:row>
    <x:row r="9" ht="115" customHeight="1">
      <x:c r="A9" s="3" t="str">
        <x:v>David Henry Anthony</x:v>
      </x:c>
      <x:c r="B9" s="3" t="str">
        <x:v>danthony</x:v>
      </x:c>
      <x:c r="C9" s="3" t="str">
        <x:v>Max Yergan: Race Man, Internationalist, Cold Warrior</x:v>
      </x:c>
      <x:c r="D9" s="3" t="str">
        <x:v>Publisher description</x:v>
      </x:c>
      <x:c r="E9" s="3" t="str">
        <x:v>Not established</x:v>
      </x:c>
      <x:c r="F9" s="3" t="str">
        <x:v>Left-sympathetic</x:v>
      </x:c>
      <x:c r="G9" s="3" t="str">
        <x:v>Max Yergan: Race Man, Internationalist, Cold Warrior: The account frames Yergan’s movement away from progressive politics toward apartheid apologetics through colonial brutality and Cold War intimidation. This supports a sympathetic reading of the anticolonial Left, rather than treating the subject’s later conservatism as the book’s position.</x:v>
      </x:c>
      <x:c r="H9" s="41" t="str">
        <x:v>https://nyupress.org/9780814705339/max-yergan/</x:v>
      </x:c>
      <x:c r="I9" s="3" t="str"/>
    </x:row>
    <x:row r="10" ht="115" customHeight="1">
      <x:c r="A10" s="3" t="str">
        <x:v>Noriko Aso</x:v>
      </x:c>
      <x:c r="B10" s="3" t="str">
        <x:v>naso</x:v>
      </x:c>
      <x:c r="C10" s="3" t="str">
        <x:v>Revolutionary Girls: From Oscar to Utena; Public Properties</x:v>
      </x:c>
      <x:c r="D10" s="3" t="str">
        <x:v>Chapter opening and publisher description</x:v>
      </x:c>
      <x:c r="E10" s="3" t="str">
        <x:v>Not established</x:v>
      </x:c>
      <x:c r="F10" s="3" t="str">
        <x:v>Left-sympathetic</x:v>
      </x:c>
      <x:c r="G10" s="3" t="str">
        <x:v>Revolutionary Girls: From Oscar to Utena; Public Properties: The chapter reads female heroes crossing masculine roles as agents of revolution, alongside the book’s analysis of museums producing imperial subjects. Coded as an interpretive feminist and critical-imperial framing, rather than from the word gender alone.</x:v>
      </x:c>
      <x:c r="H10" s="41" t="str">
        <x:v>https://www.jstor.org/stable/10.3998/mpub.9340049.11</x:v>
      </x:c>
      <x:c r="I10" s="3" t="str"/>
    </x:row>
    <x:row r="11" ht="115" customHeight="1">
      <x:c r="A11" s="3" t="str">
        <x:v>Jonathan F Beecher</x:v>
      </x:c>
      <x:c r="B11" s="3" t="str">
        <x:v>jbeecher</x:v>
      </x:c>
      <x:c r="C11" s="3" t="str">
        <x:v>Charles Fourier: The Visionary and His World</x:v>
      </x:c>
      <x:c r="D11" s="3" t="str">
        <x:v>Publisher description and chapter summary</x:v>
      </x:c>
      <x:c r="E11" s="3" t="str">
        <x:v>Not established</x:v>
      </x:c>
      <x:c r="F11" s="3" t="str">
        <x:v>Left-sympathetic</x:v>
      </x:c>
      <x:c r="G11" s="3" t="str">
        <x:v>Charles Fourier: The Visionary and His World: The work sympathetically recovers Fourier as a major social critic and explicates his emancipatory utopian alternative. This is a judgment of sympathetic intellectual treatment of socialism, not a claim that the author endorses every Fourierist proposal.</x:v>
      </x:c>
      <x:c r="H11" s="41" t="str">
        <x:v>https://www.ucpress.edu/book/9780520305731/charles-fourier</x:v>
      </x:c>
      <x:c r="I11" s="3" t="str"/>
    </x:row>
    <x:row r="12" ht="115" customHeight="1">
      <x:c r="A12" s="3" t="str">
        <x:v>Benjamin P Breen</x:v>
      </x:c>
      <x:c r="B12" s="3" t="str">
        <x:v>bebreen</x:v>
      </x:c>
      <x:c r="C12" s="3" t="str">
        <x:v>The Age of Intoxication</x:v>
      </x:c>
      <x:c r="D12" s="3" t="str">
        <x:v>Author interview about the book</x:v>
      </x:c>
      <x:c r="E12" s="3" t="str">
        <x:v>Not established</x:v>
      </x:c>
      <x:c r="F12" s="3" t="str">
        <x:v>Left-sympathetic</x:v>
      </x:c>
      <x:c r="G12" s="3" t="str">
        <x:v>The Age of Intoxication: The author connects the historical argument to the harms of drug criminalization and the need for fairer drug policy. This supports a progressive reform reading beyond the mere study of drugs.</x:v>
      </x:c>
      <x:c r="H12" s="41" t="str">
        <x:v>https://thi.ucsc.edu/ages-of-intoxication-an-interview-with-benjamin-breen/</x:v>
      </x:c>
      <x:c r="I12" s="3" t="str"/>
    </x:row>
    <x:row r="13" ht="180" customHeight="1">
      <x:c r="A13" s="3" t="str">
        <x:v>David T Brundage</x:v>
      </x:c>
      <x:c r="B13" s="3" t="str">
        <x:v>brundage</x:v>
      </x:c>
      <x:c r="C13" s="3" t="str">
        <x:v>Who Built America?</x:v>
      </x:c>
      <x:c r="D13" s="3" t="str">
        <x:v>Project introduction, statement of approach, and original authorship credits</x:v>
      </x:c>
      <x:c r="E13" s="3" t="str">
        <x:v>Not established</x:v>
      </x:c>
      <x:c r="F13" s="3" t="str">
        <x:v>Left-sympathetic</x:v>
      </x:c>
      <x:c r="G13" s="3" t="str">
        <x:v>Who Built America?: The coauthored textbook explicitly adopts history from below, centers social and economic conflict and working people's agency, and challenges consensus accounts of shared prosperity. This supports a left-sympathetic labor-history framework; it does not establish a personal party affiliation.</x:v>
      </x:c>
      <x:c r="H13" s="41" t="str">
        <x:v>https://www.whobuiltamerica.org/about ; https://campusdirectory.ucsc.edu/cd_detail?uid=brundage</x:v>
      </x:c>
      <x:c r="I13" s="3" t="str"/>
    </x:row>
    <x:row r="14" ht="115" customHeight="1">
      <x:c r="A14" s="3" t="str">
        <x:v>Edmund Burke</x:v>
      </x:c>
      <x:c r="B14" s="3" t="str">
        <x:v>eburke</x:v>
      </x:c>
      <x:c r="C14" s="3" t="str">
        <x:v>Genealogies of Orientalism: History, Theory, Politics</x:v>
      </x:c>
      <x:c r="D14" s="3" t="str">
        <x:v>Research bibliography and book account</x:v>
      </x:c>
      <x:c r="E14" s="3" t="str">
        <x:v>Not established</x:v>
      </x:c>
      <x:c r="F14" s="3" t="str">
        <x:v>Left-sympathetic</x:v>
      </x:c>
      <x:c r="G14" s="3" t="str">
        <x:v>Genealogies of Orientalism: History, Theory, Politics: The research develops the critique of Orientalism and the relationship between historical knowledge and imperial power, including recovery of resistance obscured by colonial archives. This is an adopted postcolonial critical framework.</x:v>
      </x:c>
      <x:c r="H14" s="41" t="str">
        <x:v>https://edmundburke.sites.ucsc.edu/research/articles/</x:v>
      </x:c>
      <x:c r="I14" s="3" t="str"/>
    </x:row>
    <x:row r="15" ht="115" customHeight="1">
      <x:c r="A15" s="3" t="str">
        <x:v>Pedro G Castillo</x:v>
      </x:c>
      <x:c r="B15" s="3" t="str">
        <x:v>pcastle</x:v>
      </x:c>
      <x:c r="C15" s="3" t="str">
        <x:v>Furia y muerte: los bandidos chicanos</x:v>
      </x:c>
      <x:c r="D15" s="3" t="str">
        <x:v>Scholarly discussion of the editors’ introduction; publisher catalog</x:v>
      </x:c>
      <x:c r="E15" s="3" t="str">
        <x:v>Not established</x:v>
      </x:c>
      <x:c r="F15" s="3" t="str">
        <x:v>Left-sympathetic</x:v>
      </x:c>
      <x:c r="G15" s="3" t="str">
        <x:v>Furia y muerte: los bandidos chicanos: The introduction is cited for applying Hobsbawm’s social-banditry framework to Mexican resistance after US conquest. Coded as a sympathetic class-and-resistance interpretation; the accessible evidence is a scholarly account of the introduction, not the full original text.</x:v>
      </x:c>
      <x:c r="H15" s="41" t="str">
        <x:v>https://www.memoriapoliticademexico.org/Textos/2ImpDictadura/IM/Guerra_47_Resistencia-%20Lopez_y_Rivas%20.pdf</x:v>
      </x:c>
      <x:c r="I15" s="3" t="str"/>
    </x:row>
    <x:row r="16" ht="180" customHeight="1">
      <x:c r="A16" s="3" t="str">
        <x:v>Shelly Chan</x:v>
      </x:c>
      <x:c r="B16" s="3" t="str">
        <x:v>spchan</x:v>
      </x:c>
      <x:c r="C16" s="3" t="str">
        <x:v>Diaspora's Homeland: Modern China in the Age of Global Migration (2018), introduction, pp. 8–9 and 14–16</x:v>
      </x:c>
      <x:c r="D16" s="3" t="str">
        <x:v>Publisher-hosted introduction PDF, including the author's methodological statement and chapter summaries.</x:v>
      </x:c>
      <x:c r="E16" s="3" t="str">
        <x:v>Not established</x:v>
      </x:c>
      <x:c r="F16" s="3" t="str">
        <x:v>Left-sympathetic</x:v>
      </x:c>
      <x:c r="G16" s="3" t="str">
        <x:v>Interpretive framework classification: Chan affirmatively adopts postcolonial and cultural-studies approaches to diaspora, alongside gender and class analyses. She uses these to challenge bounded national identities and recast migration, colonial power, and women's relationships to the state. This meets the existing adopted-framework criterion. The classification does not imply support for the Chinese Communist Party; the introduction also describes failures of its reforms.</x:v>
      </x:c>
      <x:c r="H16" s="41" t="str">
        <x:v>https://www.dukeupress.edu/diasporas-homeland ; https://assets-us-01.kc-usercontent.com/f7ca9afb-82c2-002a-a423-84e111d5b498/9850d37e-c73d-4bb1-a4fb-cb0b63ea6b0a/978-0-8223-7054-3_601.pdf?auto=format&amp;fm=webp&amp;lossless=true</x:v>
      </x:c>
      <x:c r="I16" s="3" t="str"/>
    </x:row>
    <x:row r="17" ht="115" customHeight="1">
      <x:c r="A17" s="3" t="str">
        <x:v>Alan S Christy</x:v>
      </x:c>
      <x:c r="B17" s="3" t="str">
        <x:v>achristy</x:v>
      </x:c>
      <x:c r="C17" s="3" t="str">
        <x:v>A Discipline on Foot; The Making of Imperial Subjects in Okinawa</x:v>
      </x:c>
      <x:c r="D17" s="3" t="str">
        <x:v>Publisher description and author publication list</x:v>
      </x:c>
      <x:c r="E17" s="3" t="str">
        <x:v>Not established</x:v>
      </x:c>
      <x:c r="F17" s="3" t="str">
        <x:v>Left-sympathetic</x:v>
      </x:c>
      <x:c r="G17" s="3" t="str">
        <x:v>A Discipline on Foot; The Making of Imperial Subjects in Okinawa: The research questions nationalist ethnology and analyzes the making of imperial subjects in Okinawa. Coded as an interpretive postcolonial critique of assimilation and national knowledge production, rather than a judgment based merely on Japanese history.</x:v>
      </x:c>
      <x:c r="H17" s="41" t="str">
        <x:v>https://www.bloomsbury.com/ca/discipline-on-foot-9781442216495/</x:v>
      </x:c>
      <x:c r="I17" s="3" t="str"/>
    </x:row>
    <x:row r="18" ht="115" customHeight="1">
      <x:c r="A18" s="3" t="str">
        <x:v>Mark Cioc-Ortega</x:v>
      </x:c>
      <x:c r="B18" s="3" t="str">
        <x:v>cioc</x:v>
      </x:c>
      <x:c r="C18" s="3" t="str">
        <x:v>The Game of Conservation</x:v>
      </x:c>
      <x:c r="D18" s="3" t="str">
        <x:v>Publisher description in open repository</x:v>
      </x:c>
      <x:c r="E18" s="3" t="str">
        <x:v>Not established</x:v>
      </x:c>
      <x:c r="F18" s="3" t="str">
        <x:v>Left-sympathetic</x:v>
      </x:c>
      <x:c r="G18" s="3" t="str">
        <x:v>The Game of Conservation: The account favorably evaluates international conservation rules for preventing extermination and criticizes limits of treaties organized around commercially valuable species. Coded as an interpretive environmental-regulation sympathy, not as a claim that conservation belongs exclusively to the Left.</x:v>
      </x:c>
      <x:c r="H18" s="41" t="str">
        <x:v>https://ohioopen.library.ohio.edu/oupress/9/</x:v>
      </x:c>
      <x:c r="I18" s="3" t="str"/>
    </x:row>
    <x:row r="19" ht="115" customHeight="1">
      <x:c r="A19" s="3" t="str">
        <x:v>Quin’Nita Cobbins-Modica</x:v>
      </x:c>
      <x:c r="B19" s="3" t="str">
        <x:v>qcobbins</x:v>
      </x:c>
      <x:c r="C19" s="3" t="str">
        <x:v>Let Us... Take Our Places in Public Affairs: Black Women’s Political Activism in the Pacific Northwest, 1870–1920</x:v>
      </x:c>
      <x:c r="D19" s="3" t="str">
        <x:v>Article abstract</x:v>
      </x:c>
      <x:c r="E19" s="3" t="str">
        <x:v>Not established</x:v>
      </x:c>
      <x:c r="F19" s="3" t="str">
        <x:v>Left-sympathetic</x:v>
      </x:c>
      <x:c r="G19" s="3" t="str">
        <x:v>Let Us... Take Our Places in Public Affairs: Black Women’s Political Activism in the Pacific Northwest, 1870–1920: The abstract affirmatively recovers Black women’s role in suffrage, progressive reform, and enduring civil-rights movements against racial and sexist exclusion. The classification follows that egalitarian framing, not the historical activists’ Republican affiliation.</x:v>
      </x:c>
      <x:c r="H19" s="41" t="str">
        <x:v>https://doi.org/10.1093/whq/whae041</x:v>
      </x:c>
      <x:c r="I19" s="3" t="str"/>
    </x:row>
    <x:row r="20" ht="115" customHeight="1">
      <x:c r="A20" s="3" t="str">
        <x:v>Jennifer L Derr</x:v>
      </x:c>
      <x:c r="B20" s="3" t="str">
        <x:v>jderr</x:v>
      </x:c>
      <x:c r="C20" s="3" t="str">
        <x:v>The Lived Nile</x:v>
      </x:c>
      <x:c r="D20" s="3" t="str">
        <x:v>Author research interview and book description</x:v>
      </x:c>
      <x:c r="E20" s="3" t="str">
        <x:v>Not established</x:v>
      </x:c>
      <x:c r="F20" s="3" t="str">
        <x:v>Left-sympathetic</x:v>
      </x:c>
      <x:c r="G20" s="3" t="str">
        <x:v>The Lived Nile: The work analyzes colonial capitalism through its material costs for rural laborers, bodies, and environments. Coded as an interpretive critical political-economy and colonial-power framework.</x:v>
      </x:c>
      <x:c r="H20" s="41" t="str">
        <x:v>https://scijust.ucsc.edu/2019/07/01/derr-lived-nile/</x:v>
      </x:c>
      <x:c r="I20" s="3" t="str"/>
    </x:row>
    <x:row r="21" ht="115" customHeight="1">
      <x:c r="A21" s="3" t="str">
        <x:v>Nathaniel P Deutsch</x:v>
      </x:c>
      <x:c r="B21" s="3" t="str">
        <x:v>ndeutsch</x:v>
      </x:c>
      <x:c r="C21" s="3" t="str">
        <x:v>Inventing America’s Worst Family</x:v>
      </x:c>
      <x:c r="D21" s="3" t="str">
        <x:v>Publisher description</x:v>
      </x:c>
      <x:c r="E21" s="3" t="str">
        <x:v>Not established</x:v>
      </x:c>
      <x:c r="F21" s="3" t="str">
        <x:v>Left-sympathetic</x:v>
      </x:c>
      <x:c r="G21" s="3" t="str">
        <x:v>Inventing America’s Worst Family: The book exposes how eugenic class and racial categories scapegoated poor people, while also correcting later romantic myths. Coded as a critical, egalitarian account of social stigmatization; its criticism of later activists does not make the framework right-sympathetic.</x:v>
      </x:c>
      <x:c r="H21" s="41" t="str">
        <x:v>https://www.jstor.org/stable/j.ctv11hpsv5</x:v>
      </x:c>
      <x:c r="I21" s="3" t="str"/>
    </x:row>
    <x:row r="22" ht="115" customHeight="1">
      <x:c r="A22" s="3" t="str">
        <x:v>Maria Elena Diaz</x:v>
      </x:c>
      <x:c r="B22" s="3" t="str">
        <x:v>mediaz</x:v>
      </x:c>
      <x:c r="C22" s="3" t="str">
        <x:v>From Colonial Cuba to Madrid</x:v>
      </x:c>
      <x:c r="D22" s="3" t="str">
        <x:v>Introduction abstract</x:v>
      </x:c>
      <x:c r="E22" s="3" t="str">
        <x:v>Not established</x:v>
      </x:c>
      <x:c r="F22" s="3" t="str">
        <x:v>Left-sympathetic</x:v>
      </x:c>
      <x:c r="G22" s="3" t="str">
        <x:v>From Colonial Cuba to Madrid: The introduction centers collective freedom and native rights as alternatives to expanding slavery, plantation extraction, and privatization. Coded as a sympathetic recovery of collective resistance to coercive colonial economic power.</x:v>
      </x:c>
      <x:c r="H22" s="41" t="str">
        <x:v>https://doi.org/10.1017/9781009494212.001</x:v>
      </x:c>
      <x:c r="I22" s="3" t="str"/>
    </x:row>
    <x:row r="23" ht="115" customHeight="1">
      <x:c r="A23" s="3" t="str">
        <x:v>Kathleen C Gutierrez</x:v>
      </x:c>
      <x:c r="B23" s="3" t="str">
        <x:v>kgutie20</x:v>
      </x:c>
      <x:c r="C23" s="3" t="str">
        <x:v>Unmaking Botany</x:v>
      </x:c>
      <x:c r="D23" s="3" t="str">
        <x:v>Publisher description and disciplinary classification</x:v>
      </x:c>
      <x:c r="E23" s="3" t="str">
        <x:v>Not established</x:v>
      </x:c>
      <x:c r="F23" s="3" t="str">
        <x:v>Left-sympathetic</x:v>
      </x:c>
      <x:c r="G23" s="3" t="str">
        <x:v>Unmaking Botany: The book advances sovereign vernacular knowledge against the dominance and limits of imperial botany; the publisher locates it in feminist science and postcolonial studies. The argument itself supports the critical-decolonial classification.</x:v>
      </x:c>
      <x:c r="H23" s="41" t="str">
        <x:v>https://www.dukeupress.edu/unmaking-botany</x:v>
      </x:c>
      <x:c r="I23" s="3" t="str"/>
    </x:row>
    <x:row r="24" ht="115" customHeight="1">
      <x:c r="A24" s="3" t="str">
        <x:v>Lisbeth Haas</x:v>
      </x:c>
      <x:c r="B24" s="3" t="str">
        <x:v>lhaas</x:v>
      </x:c>
      <x:c r="C24" s="3" t="str">
        <x:v>Saints and Citizens</x:v>
      </x:c>
      <x:c r="D24" s="3" t="str">
        <x:v>Publisher description</x:v>
      </x:c>
      <x:c r="E24" s="3" t="str">
        <x:v>Not established</x:v>
      </x:c>
      <x:c r="F24" s="3" t="str">
        <x:v>Left-sympathetic</x:v>
      </x:c>
      <x:c r="G24" s="3" t="str">
        <x:v>Saints and Citizens: The book restores Indigenous authority, knowledge, emancipation, and land-rights claims within a history of colonial missions. Coded as a sympathetic Indigenous-rights interpretation, rather than a purely institutional history of missions.</x:v>
      </x:c>
      <x:c r="H24" s="41" t="str">
        <x:v>https://www.ucpress.edu/books/saints-and-citizens/paper</x:v>
      </x:c>
      <x:c r="I24" s="3" t="str"/>
    </x:row>
    <x:row r="25" ht="180" customHeight="1">
      <x:c r="A25" s="3" t="str">
        <x:v>Gildas Hamel</x:v>
      </x:c>
      <x:c r="B25" s="3" t="str">
        <x:v>gweltaz</x:v>
      </x:c>
      <x:c r="C25" s="3" t="str">
        <x:v>virgin birth (24 December 2024); Capital's mobility (25 January 2025)</x:v>
      </x:c>
      <x:c r="D25" s="3" t="str">
        <x:v>Complete signed essays on Hamel's UCSC-hosted author website. These are public scholarly and political commentary, not peer-reviewed journal articles.</x:v>
      </x:c>
      <x:c r="E25" s="3" t="str">
        <x:v>Not established</x:v>
      </x:c>
      <x:c r="F25" s="3" t="str">
        <x:v>Left-sympathetic</x:v>
      </x:c>
      <x:c r="G25" s="3" t="str">
        <x:v>In his biblical interpretation, Hamel foregrounds a marginalized woman's challenge to established power and argues that male religious authorities obscure the narrative's revolutionary implications. His economic essay criticizes mobile capital escaping social obligations and the division of labor through hostility to migrants. The combination supports the existing egalitarian, gender-critical, and class-critical framework category.</x:v>
      </x:c>
      <x:c r="H25" s="41" t="str">
        <x:v>https://gildas.ucsc.edu/2024/12/24/virgin-birth/ ; https://gildas.ucsc.edu/2025/01/25/capitals-mobility/</x:v>
      </x:c>
      <x:c r="I25" s="3" t="str"/>
    </x:row>
    <x:row r="26" ht="115" customHeight="1">
      <x:c r="A26" s="3" t="str">
        <x:v>Alma R Heckman</x:v>
      </x:c>
      <x:c r="B26" s="3" t="str">
        <x:v>aheckman</x:v>
      </x:c>
      <x:c r="C26" s="3" t="str">
        <x:v>The Sultan’s Communists</x:v>
      </x:c>
      <x:c r="D26" s="3" t="str">
        <x:v>Publisher description</x:v>
      </x:c>
      <x:c r="E26" s="3" t="str">
        <x:v>Not established</x:v>
      </x:c>
      <x:c r="F26" s="3" t="str">
        <x:v>Left-sympathetic</x:v>
      </x:c>
      <x:c r="G26" s="3" t="str">
        <x:v>The Sultan’s Communists: The narrative recovers Jewish participation in national liberation and follows Communist activists surviving authoritarian repression. Coded as an interpretive sympathy for emancipatory left movements, without equating the historical subjects’ affiliation with the author’s beliefs.</x:v>
      </x:c>
      <x:c r="H26" s="41" t="str">
        <x:v>https://www.jstor.org/stable/jj.8305940</x:v>
      </x:c>
      <x:c r="I26" s="3" t="str"/>
    </x:row>
    <x:row r="27" ht="180" customHeight="1">
      <x:c r="A27" s="3" t="str">
        <x:v>Charles Webster Hedrick</x:v>
      </x:c>
      <x:c r="B27" s="3" t="str">
        <x:v>hedrick</x:v>
      </x:c>
      <x:c r="C27" s="3" t="str">
        <x:v>The Ethics of World History, Journal of World History 16(1), 2005, pp. 33–49</x:v>
      </x:c>
      <x:c r="D27" s="3" t="str">
        <x:v>Complete published article in a publicly readable reproduction, checked against the publisher's author, title, volume, pages, and abstract.</x:v>
      </x:c>
      <x:c r="E27" s="3" t="str">
        <x:v>Not established</x:v>
      </x:c>
      <x:c r="F27" s="3" t="str">
        <x:v>Left-sympathetic</x:v>
      </x:c>
      <x:c r="G27" s="3" t="str">
        <x:v>Interpretive liberal/multicultural classification: Hedrick defends multiculturalism and conscientious political dissent, criticizes neoconservative moral absolutism and triumphalist Western-civilization narratives, and argues that prosperity should not be the leading measure of political virtue. His conclusion also recognizes the need for ethical judgment and treats philosophy and history as complementary. The affirmative framework supports the broad Left-sympathetic category, without establishing a radical or Marxist position.</x:v>
      </x:c>
      <x:c r="H27" s="41" t="str">
        <x:v>https://uhpress.hawaii.edu/journal-of-world-history-vol-16-no-1-2005/ ; https://doi.org/10.1353/jwh.2005.0137 ; https://www.scribd.com/document/194412445/HEDRICK-Charles-The-ethics-of-world-history</x:v>
      </x:c>
      <x:c r="I27" s="3" t="str"/>
    </x:row>
    <x:row r="28" ht="115" customHeight="1">
      <x:c r="A28" s="3" t="str">
        <x:v>Minghui Hu</x:v>
      </x:c>
      <x:c r="B28" s="3" t="str">
        <x:v>mhu</x:v>
      </x:c>
      <x:c r="C28" s="3" t="str">
        <x:v>China’s Transition to Modernity</x:v>
      </x:c>
      <x:c r="D28" s="3" t="str">
        <x:v>Publisher description</x:v>
      </x:c>
      <x:c r="E28" s="3" t="str">
        <x:v>Not established</x:v>
      </x:c>
      <x:c r="F28" s="3" t="str">
        <x:v>Not established</x:v>
      </x:c>
      <x:c r="G28" s="3" t="str">
        <x:v>China’s Transition to Modernity: The account reconstructs Dai Zhen’s scholarship and the interaction of Confucian and Jesuit knowledge with Qing governance. Explaining scientific and state formation does not establish which modern ideological side the work favors.</x:v>
      </x:c>
      <x:c r="H28" s="41" t="str">
        <x:v>https://books.google.com/books?id=xuF0CgAAQBAJ</x:v>
      </x:c>
      <x:c r="I28" s="3" t="str">
        <x:v>Reviewed argument lacks clear Left/Right direction</x:v>
      </x:c>
    </x:row>
    <x:row r="29" ht="115" customHeight="1">
      <x:c r="A29" s="3" t="str">
        <x:v>Catherine A Jones</x:v>
      </x:c>
      <x:c r="B29" s="3" t="str">
        <x:v>catjones</x:v>
      </x:c>
      <x:c r="C29" s="3" t="str">
        <x:v>Intimate Reconstructions</x:v>
      </x:c>
      <x:c r="D29" s="3" t="str">
        <x:v>Publisher description</x:v>
      </x:c>
      <x:c r="E29" s="3" t="str">
        <x:v>Not established</x:v>
      </x:c>
      <x:c r="F29" s="3" t="str">
        <x:v>Left-sympathetic</x:v>
      </x:c>
      <x:c r="G29" s="3" t="str">
        <x:v>Intimate Reconstructions: The book centers freed families’ struggles to recover children and secure rights against persistent white privilege. Coded as an interpretive egalitarian and critical-race framing of emancipation, rather than from the Civil War setting alone.</x:v>
      </x:c>
      <x:c r="H29" s="41" t="str">
        <x:v>https://www.upress.virginia.edu/title/4834/</x:v>
      </x:c>
      <x:c r="I29" s="3" t="str"/>
    </x:row>
    <x:row r="30" ht="115" customHeight="1">
      <x:c r="A30" s="3" t="str">
        <x:v>Edward H Kehler</x:v>
      </x:c>
      <x:c r="B30" s="3" t="str">
        <x:v>ekehler</x:v>
      </x:c>
      <x:c r="C30" s="3" t="str">
        <x:v>A Historian’s Diary, 1935–1980</x:v>
      </x:c>
      <x:c r="D30" s="3" t="str">
        <x:v>Co-publisher description</x:v>
      </x:c>
      <x:c r="E30" s="3" t="str">
        <x:v>Not established</x:v>
      </x:c>
      <x:c r="F30" s="3" t="str">
        <x:v>Not established</x:v>
      </x:c>
      <x:c r="G30" s="3" t="str">
        <x:v>A Historian’s Diary, 1935–1980: The listed publication is a coedited selection of Gordon Craig’s diary. The description establishes editorial work on German history and public affairs, but neither Craig’s experiences nor the choice to edit them establishes the editors’ directional argument.</x:v>
      </x:c>
      <x:c r="H30" s="41" t="str">
        <x:v>https://historicalsociety.stanford.edu/historians-diary-1935-1980</x:v>
      </x:c>
      <x:c r="I30" s="3" t="str">
        <x:v>Reviewed argument lacks clear Left/Right direction</x:v>
      </x:c>
    </x:row>
    <x:row r="31" ht="115" customHeight="1">
      <x:c r="A31" s="3" t="str">
        <x:v>Peter Kenez</x:v>
      </x:c>
      <x:c r="B31" s="3" t="str">
        <x:v>kenez</x:v>
      </x:c>
      <x:c r="C31" s="3" t="str">
        <x:v>The Coming of the Holocaust</x:v>
      </x:c>
      <x:c r="D31" s="3" t="str">
        <x:v>Publisher book abstract</x:v>
      </x:c>
      <x:c r="E31" s="3" t="str">
        <x:v>Not established</x:v>
      </x:c>
      <x:c r="F31" s="3" t="str">
        <x:v>Not established</x:v>
      </x:c>
      <x:c r="G31" s="3" t="str">
        <x:v>The Coming of the Holocaust: The book argues that the Holocaust depended on contingent combinations of antisemitism, extremist state power, and war. Its condemnation of genocide is clear, but the reviewed argument does not distinguish a Left from a Right position.</x:v>
      </x:c>
      <x:c r="H31" s="41" t="str">
        <x:v>https://www.cambridge.org/core/books/coming-of-the-holocaust/4F31E7C8564D53AE61E75B890FF46A44</x:v>
      </x:c>
      <x:c r="I31" s="3" t="str">
        <x:v>Reviewed argument lacks clear Left/Right direction</x:v>
      </x:c>
    </x:row>
    <x:row r="32" ht="115" customHeight="1">
      <x:c r="A32" s="3" t="str">
        <x:v>Bruce C Levine</x:v>
      </x:c>
      <x:c r="B32" s="3" t="str">
        <x:v>blevine</x:v>
      </x:c>
      <x:c r="C32" s="3" t="str">
        <x:v>Thaddeus Stevens: Civil War Revolutionary, Fighter for Racial Justice</x:v>
      </x:c>
      <x:c r="D32" s="3" t="str">
        <x:v>Publisher description and excerpt</x:v>
      </x:c>
      <x:c r="E32" s="3" t="str">
        <x:v>Not established</x:v>
      </x:c>
      <x:c r="F32" s="3" t="str">
        <x:v>Left-sympathetic</x:v>
      </x:c>
      <x:c r="G32" s="3" t="str">
        <x:v>Thaddeus Stevens: Civil War Revolutionary, Fighter for Racial Justice: The biography favorably portrays Stevens’s multiracial democracy, radical equality, and proposed redistribution of slaveholders’ land. This is affirmative treatment of an egalitarian revolutionary program, despite Stevens’s historical Republican party label.</x:v>
      </x:c>
      <x:c r="H32" s="41" t="str">
        <x:v>https://www.simonandschuster.com/books/Thaddeus-Stevens/Bruce-Levine/9781476793382</x:v>
      </x:c>
      <x:c r="I32" s="3" t="str"/>
    </x:row>
    <x:row r="33" ht="115" customHeight="1">
      <x:c r="A33" s="3" t="str">
        <x:v>Marc Matera</x:v>
      </x:c>
      <x:c r="B33" s="3" t="str">
        <x:v>mmatera</x:v>
      </x:c>
      <x:c r="C33" s="3" t="str">
        <x:v>Black London</x:v>
      </x:c>
      <x:c r="D33" s="3" t="str">
        <x:v>Publisher description and contents</x:v>
      </x:c>
      <x:c r="E33" s="3" t="str">
        <x:v>Not established</x:v>
      </x:c>
      <x:c r="F33" s="3" t="str">
        <x:v>Left-sympathetic</x:v>
      </x:c>
      <x:c r="G33" s="3" t="str">
        <x:v>Black London: The book positively recovers Black internationalist and anticolonial contributions, including Black feminist internationalists and struggles for recognition. Coded as an interpretive anticolonial and emancipatory framing.</x:v>
      </x:c>
      <x:c r="H33" s="41" t="str">
        <x:v>https://www.ucpress.edu/books/black-london/hardcover</x:v>
      </x:c>
      <x:c r="I33" s="3" t="str"/>
    </x:row>
    <x:row r="34" ht="115" customHeight="1">
      <x:c r="A34" s="3" t="str">
        <x:v>Aims McGuinness</x:v>
      </x:c>
      <x:c r="B34" s="3" t="str">
        <x:v>amcguinn</x:v>
      </x:c>
      <x:c r="C34" s="3" t="str">
        <x:v>Path of Empire</x:v>
      </x:c>
      <x:c r="D34" s="3" t="str">
        <x:v>Publisher description in Google Books</x:v>
      </x:c>
      <x:c r="E34" s="3" t="str">
        <x:v>Not established</x:v>
      </x:c>
      <x:c r="F34" s="3" t="str">
        <x:v>Left-sympathetic</x:v>
      </x:c>
      <x:c r="G34" s="3" t="str">
        <x:v>Path of Empire: The account displaces a triumphal US Gold Rush narrative with Panamanian struggles over sovereignty and the costs of US imperial power. Coded as an interpretive anti-imperial framing.</x:v>
      </x:c>
      <x:c r="H34" s="41" t="str">
        <x:v>https://books.google.com/books/about/Path_of_Empire.html?id=b-ECpNQ66V4C</x:v>
      </x:c>
      <x:c r="I34" s="3" t="str"/>
    </x:row>
    <x:row r="35" ht="180" customHeight="1">
      <x:c r="A35" s="3" t="str">
        <x:v>Matt O’Hara</x:v>
      </x:c>
      <x:c r="B35" s="3" t="str">
        <x:v>mdohara</x:v>
      </x:c>
      <x:c r="C35" s="3" t="str">
        <x:v>Beyond the End of the World</x:v>
      </x:c>
      <x:c r="D35" s="3" t="str">
        <x:v>Official research-project statement and named co-organizer role; indexed text accessible although direct page retrieval failed</x:v>
      </x:c>
      <x:c r="E35" s="3" t="str">
        <x:v>Not established</x:v>
      </x:c>
      <x:c r="F35" s="3" t="str">
        <x:v>Left-sympathetic</x:v>
      </x:c>
      <x:c r="G35" s="3" t="str">
        <x:v>Beyond the End of the World: O’Hara co-organized a research project that explicitly treats post-capitalist utopias, radical futurisms, and traditions of the oppressed as resources for emancipatory social change. This finding concerns that stated research project, not an inference from ordinary participation at an event.</x:v>
      </x:c>
      <x:c r="H35" s="41" t="str">
        <x:v>https://beyond.ucsc.edu/2019/09/06/about/ ; https://beyond.ucsc.edu/2019/09/02/people/</x:v>
      </x:c>
      <x:c r="I35" s="3" t="str"/>
    </x:row>
    <x:row r="36" ht="115" customHeight="1">
      <x:c r="A36" s="3" t="str">
        <x:v>Gregory O’Malley</x:v>
      </x:c>
      <x:c r="B36" s="3" t="str">
        <x:v>gomalley</x:v>
      </x:c>
      <x:c r="C36" s="3" t="str">
        <x:v>Final Passages</x:v>
      </x:c>
      <x:c r="D36" s="3" t="str">
        <x:v>Publisher description</x:v>
      </x:c>
      <x:c r="E36" s="3" t="str">
        <x:v>Not established</x:v>
      </x:c>
      <x:c r="F36" s="3" t="str">
        <x:v>Left-sympathetic</x:v>
      </x:c>
      <x:c r="G36" s="3" t="str">
        <x:v>Final Passages: The book links the commodification and exploitation of enslaved people to the growth of capitalist networks and free trade. Coded as an interpretive critical political-economy framing, rather than simply because slavery is its subject.</x:v>
      </x:c>
      <x:c r="H36" s="41" t="str">
        <x:v>https://uncpress.org/9781469629841/final-passages/</x:v>
      </x:c>
      <x:c r="I36" s="3" t="str"/>
    </x:row>
    <x:row r="37" ht="115" customHeight="1">
      <x:c r="A37" s="3" t="str">
        <x:v>Cynthia L Polecritti</x:v>
      </x:c>
      <x:c r="B37" s="3" t="str">
        <x:v>clpolecr</x:v>
      </x:c>
      <x:c r="C37" s="3" t="str">
        <x:v>Preaching Peace in Renaissance Italy</x:v>
      </x:c>
      <x:c r="D37" s="3" t="str">
        <x:v>Book description and scholarly review</x:v>
      </x:c>
      <x:c r="E37" s="3" t="str">
        <x:v>Not established</x:v>
      </x:c>
      <x:c r="F37" s="3" t="str">
        <x:v>Not established</x:v>
      </x:c>
      <x:c r="G37" s="3" t="str">
        <x:v>Preaching Peace in Renaissance Italy: The book explains Bernardino’s religious peacemaking, civic factions, and the relationship between personal conversion and public peace. Neither its religious subject nor its analysis of factional violence establishes a modern Left or Right argument.</x:v>
      </x:c>
      <x:c r="H37" s="41" t="str">
        <x:v>https://jps.library.utoronto.ca/index.php/confrat/article/download/12492/9354/0</x:v>
      </x:c>
      <x:c r="I37" s="3" t="str">
        <x:v>Reviewed argument lacks clear Left/Right direction</x:v>
      </x:c>
    </x:row>
    <x:row r="38" ht="115" customHeight="1">
      <x:c r="A38" s="3" t="str">
        <x:v>Elaine A Sullivan</x:v>
      </x:c>
      <x:c r="B38" s="3" t="str">
        <x:v>easulliv</x:v>
      </x:c>
      <x:c r="C38" s="3" t="str">
        <x:v>Constructing the Sacred</x:v>
      </x:c>
      <x:c r="D38" s="3" t="str">
        <x:v>Digital-monograph account and research description</x:v>
      </x:c>
      <x:c r="E38" s="3" t="str">
        <x:v>Not established</x:v>
      </x:c>
      <x:c r="F38" s="3" t="str">
        <x:v>Not established</x:v>
      </x:c>
      <x:c r="G38" s="3" t="str">
        <x:v>Constructing the Sacred: The work reconstructs visibility, ritual landscapes, and royal authority at Saqqara. Its explanation of ancient political and religious authority does not establish a contemporary ideological sympathy.</x:v>
      </x:c>
      <x:c r="H38" s="41" t="str">
        <x:v>https://constructingthesacred.org/</x:v>
      </x:c>
      <x:c r="I38" s="3" t="str">
        <x:v>Reviewed argument lacks clear Left/Right direction</x:v>
      </x:c>
    </x:row>
    <x:row r="39" ht="115" customHeight="1">
      <x:c r="A39" s="3" t="str">
        <x:v>David G Sweet</x:v>
      </x:c>
      <x:c r="B39" s="3" t="str">
        <x:v>dgsweet</x:v>
      </x:c>
      <x:c r="C39" s="3" t="str">
        <x:v>Struggle and Survival in Colonial America</x:v>
      </x:c>
      <x:c r="D39" s="3" t="str">
        <x:v>Publisher description and contents</x:v>
      </x:c>
      <x:c r="E39" s="3" t="str">
        <x:v>Not established</x:v>
      </x:c>
      <x:c r="F39" s="3" t="str">
        <x:v>Left-sympathetic</x:v>
      </x:c>
      <x:c r="G39" s="3" t="str">
        <x:v>Struggle and Survival in Colonial America: The collection adopts a history-from-below approach that foregrounds collective struggle and individual defiance by subordinated Indigenous people, enslaved people, and women. Coded as sympathetic recovery of resistance to colonial social hierarchy.</x:v>
      </x:c>
      <x:c r="H39" s="41" t="str">
        <x:v>https://www.ucpress.edu/books/struggle-and-survival-in-colonial-america/paper</x:v>
      </x:c>
      <x:c r="I39" s="3" t="str"/>
    </x:row>
    <x:row r="40" ht="115" customHeight="1">
      <x:c r="A40" s="3" t="str">
        <x:v>Bruce A Thompson</x:v>
      </x:c>
      <x:c r="B40" s="3" t="str">
        <x:v>brucet</x:v>
      </x:c>
      <x:c r="C40" s="3" t="str">
        <x:v>A Historian’s Diary, 1935–1980; Varieties of Antisemitism</x:v>
      </x:c>
      <x:c r="D40" s="3" t="str">
        <x:v>Co-publisher description and scholarly review</x:v>
      </x:c>
      <x:c r="E40" s="3" t="str">
        <x:v>Not established</x:v>
      </x:c>
      <x:c r="F40" s="3" t="str">
        <x:v>Not established</x:v>
      </x:c>
      <x:c r="G40" s="3" t="str">
        <x:v>A Historian’s Diary, 1935–1980; Varieties of Antisemitism: The material documents editorial scholarship on German history and varied forms of antisemitism. Opposition to antisemitism and the editing of Craig’s diary do not, without a further directional argument, distinguish Left from Right.</x:v>
      </x:c>
      <x:c r="H40" s="41" t="str">
        <x:v>https://historicalsociety.stanford.edu/historians-diary-1935-1980</x:v>
      </x:c>
      <x:c r="I40" s="3" t="str">
        <x:v>Reviewed argument lacks clear Left/Right direction</x:v>
      </x:c>
    </x:row>
    <x:row r="41" ht="115" customHeight="1">
      <x:c r="A41" s="3" t="str">
        <x:v>Mark Traugott</x:v>
      </x:c>
      <x:c r="B41" s="3" t="str">
        <x:v>traugott</x:v>
      </x:c>
      <x:c r="C41" s="3" t="str">
        <x:v>The Insurgent Barricade</x:v>
      </x:c>
      <x:c r="D41" s="3" t="str">
        <x:v>Chapter abstracts</x:v>
      </x:c>
      <x:c r="E41" s="3" t="str">
        <x:v>Not established</x:v>
      </x:c>
      <x:c r="F41" s="3" t="str">
        <x:v>Not established</x:v>
      </x:c>
      <x:c r="G41" s="3" t="str">
        <x:v>The Insurgent Barricade: The reviewed chapters explain the origin and spread of barricade practices and collective action. They establish a history of political conflict, but studying insurgency and working-class participation is insufficient to establish endorsement of an insurgent ideology.</x:v>
      </x:c>
      <x:c r="H41" s="41" t="str">
        <x:v>https://doi.org/10.1525/california/9780520266322.001.0001</x:v>
      </x:c>
      <x:c r="I41" s="3" t="str">
        <x:v>Reviewed argument lacks clear Left/Right direction</x:v>
      </x:c>
    </x:row>
    <x:row r="42" ht="115" customHeight="1">
      <x:c r="A42" s="3" t="str">
        <x:v>Marilyn J Westerkamp</x:v>
      </x:c>
      <x:c r="B42" s="3" t="str">
        <x:v>mjw</x:v>
      </x:c>
      <x:c r="C42" s="3" t="str">
        <x:v>The Passion of Anne Hutchinson</x:v>
      </x:c>
      <x:c r="D42" s="3" t="str">
        <x:v>Book abstract and contents</x:v>
      </x:c>
      <x:c r="E42" s="3" t="str">
        <x:v>Not established</x:v>
      </x:c>
      <x:c r="F42" s="3" t="str">
        <x:v>Left-sympathetic</x:v>
      </x:c>
      <x:c r="G42" s="3" t="str">
        <x:v>The Passion of Anne Hutchinson: The book centers Hutchinson’s spiritual agency and the constraints imposed by Puritan patriarchy, rather than relegating her to male theological disputes. Coded as an interpretive feminist history of gendered authority.</x:v>
      </x:c>
      <x:c r="H42" s="41" t="str">
        <x:v>https://academic.oup.com/book/39279</x:v>
      </x:c>
      <x:c r="I42" s="3" t="str"/>
    </x:row>
    <x:row r="43" ht="115" customHeight="1">
      <x:c r="A43" s="3" t="str">
        <x:v>Alice Yang</x:v>
      </x:c>
      <x:c r="B43" s="3" t="str">
        <x:v>ayang</x:v>
      </x:c>
      <x:c r="C43" s="3" t="str">
        <x:v>Historical Memories of the Japanese American Internment and the Struggle for Redress; Never Again Is Now</x:v>
      </x:c>
      <x:c r="D43" s="3" t="str">
        <x:v>Research account and exhibition description</x:v>
      </x:c>
      <x:c r="E43" s="3" t="str">
        <x:v>Not established</x:v>
      </x:c>
      <x:c r="F43" s="3" t="str">
        <x:v>Left-sympathetic</x:v>
      </x:c>
      <x:c r="G43" s="3" t="str">
        <x:v>Historical Memories of the Japanese American Internment and the Struggle for Redress; Never Again Is Now: The research links memory of incarceration to redress, multiracial activism, feminist empowerment, and continuing opposition to mass incarceration. The public-history project extends the historical argument into a contemporary civil-rights frame.</x:v>
      </x:c>
      <x:c r="H43" s="41" t="str">
        <x:v>https://cspwm.ucsc.edu/people/</x:v>
      </x:c>
      <x:c r="I43" s="3" t="str"/>
    </x:row>
    <x:row r="44" ht="115" customHeight="1">
      <x:c r="A44" s="3" t="str">
        <x:v>Isaac Julien</x:v>
      </x:c>
      <x:c r="B44" s="3" t="str">
        <x:v>ijulien</x:v>
      </x:c>
      <x:c r="C44" s="3" t="str">
        <x:v>Lessons of the Hour—Frederick Douglass</x:v>
      </x:c>
      <x:c r="D44" s="3" t="str">
        <x:v>Exhibition account</x:v>
      </x:c>
      <x:c r="E44" s="3" t="str">
        <x:v>Not established</x:v>
      </x:c>
      <x:c r="F44" s="3" t="str">
        <x:v>Left-sympathetic</x:v>
      </x:c>
      <x:c r="G44" s="3" t="str">
        <x:v>Lessons of the Hour—Frederick Douglass: The installation explicitly presents Douglass’s justice, abolition, and freedom as lessons for the present. Its contemporary emancipatory purpose, rather than the mere inclusion of a historical abolitionist, supports this coding.</x:v>
      </x:c>
      <x:c r="H44" s="41" t="str">
        <x:v>https://npg.si.edu/exhibition/lessons-hour-isaac-julien</x:v>
      </x:c>
      <x:c r="I44" s="3" t="str"/>
    </x:row>
    <x:row r="45" ht="115" customHeight="1">
      <x:c r="A45" s="3" t="str">
        <x:v>Mark Nash</x:v>
      </x:c>
      <x:c r="B45" s="3" t="str">
        <x:v>mnash1</x:v>
      </x:c>
      <x:c r="C45" s="3" t="str">
        <x:v>Red Africa: Affective Communities and the Cold War</x:v>
      </x:c>
      <x:c r="D45" s="3" t="str">
        <x:v>Project and book description</x:v>
      </x:c>
      <x:c r="E45" s="3" t="str">
        <x:v>Not established</x:v>
      </x:c>
      <x:c r="F45" s="3" t="str">
        <x:v>Left-sympathetic</x:v>
      </x:c>
      <x:c r="G45" s="3" t="str">
        <x:v>Red Africa: Affective Communities and the Cold War: The project sympathetically recovers socialist international solidarity and African liberation through a politics of affective community, while complicating a capitalist-victory account of the Cold War. Coded as an interpretive sympathy, not approval of every Soviet policy.</x:v>
      </x:c>
      <x:c r="H45" s="41" t="str">
        <x:v>https://www.isaacjulien.com/publications/19/</x:v>
      </x:c>
      <x:c r="I45" s="3" t="str"/>
    </x:row>
    <x:row r="46" ht="115" customHeight="1">
      <x:c r="A46" s="3" t="str">
        <x:v>Byron A Barahona</x:v>
      </x:c>
      <x:c r="B46" s="3" t="str">
        <x:v>babaraho</x:v>
      </x:c>
      <x:c r="C46" s="3" t="str">
        <x:v>Research on post-civil-war Central American archives, narrative, film, and migration</x:v>
      </x:c>
      <x:c r="D46" s="3" t="str">
        <x:v>Research statement; publication search</x:v>
      </x:c>
      <x:c r="E46" s="3" t="str">
        <x:v>Not established</x:v>
      </x:c>
      <x:c r="F46" s="3" t="str">
        <x:v>Not established</x:v>
      </x:c>
      <x:c r="G46" s="3" t="str">
        <x:v>Research on post-civil-war Central American archives, narrative, film, and migration: The statement names political subject matter but supplies no thesis or publication abstract. The search did not identify an attributable work establishing directional sympathy; an unrelated namesake’s education thesis was excluded.</x:v>
      </x:c>
      <x:c r="H46" s="41" t="str">
        <x:v>https://campusdirectory.ucsc.edu/cd_detail?uid=babaraho</x:v>
      </x:c>
      <x:c r="I46" s="3" t="str">
        <x:v>Limited argument access</x:v>
      </x:c>
    </x:row>
    <x:row r="47" ht="115" customHeight="1">
      <x:c r="A47" s="3" t="str">
        <x:v>Saori Hoshi</x:v>
      </x:c>
      <x:c r="B47" s="3" t="str">
        <x:v>shoshi</x:v>
      </x:c>
      <x:c r="C47" s="3" t="str">
        <x:v>Critical content-based language instruction; Development of an L2 Interactional Resource</x:v>
      </x:c>
      <x:c r="D47" s="3" t="str">
        <x:v>Research statement and article abstract</x:v>
      </x:c>
      <x:c r="E47" s="3" t="str">
        <x:v>Not established</x:v>
      </x:c>
      <x:c r="F47" s="3" t="str">
        <x:v>Left-sympathetic</x:v>
      </x:c>
      <x:c r="G47" s="3" t="str">
        <x:v>Critical content-based language instruction; Development of an L2 Interactional Resource: The research statement explicitly adopts critical content-based instruction concerned with identity and power. This is a framework-based judgment; the technical interactional-resource article alone would not establish direction.</x:v>
      </x:c>
      <x:c r="H47" s="41" t="str">
        <x:v>https://language.ucsc.edu/directory/shoshi/</x:v>
      </x:c>
      <x:c r="I47" s="3" t="str"/>
    </x:row>
    <x:row r="48" ht="115" customHeight="1">
      <x:c r="A48" s="3" t="str">
        <x:v>Ivy Sichel</x:v>
      </x:c>
      <x:c r="B48" s="3" t="str">
        <x:v>isichel</x:v>
      </x:c>
      <x:c r="C48" s="3" t="str">
        <x:v>Women’s Contribution to the Creation of a Hebrew-Speaking Community during the First Aliyah</x:v>
      </x:c>
      <x:c r="D48" s="3" t="str">
        <x:v>Article abstract</x:v>
      </x:c>
      <x:c r="E48" s="3" t="str">
        <x:v>Not established</x:v>
      </x:c>
      <x:c r="F48" s="3" t="str">
        <x:v>Left-sympathetic</x:v>
      </x:c>
      <x:c r="G48" s="3" t="str">
        <x:v>Women’s Contribution to the Creation of a Hebrew-Speaking Community during the First Aliyah: The article argues that women’s neglected contributions must be reassessed in light of their historical exclusion from Hebrew, and identifies secularization as undermining the traditional gender division. Coded as an interpretive feminist recovery argument.</x:v>
      </x:c>
      <x:c r="H48" s="41" t="str">
        <x:v>https://zenodo.org/records/4748802</x:v>
      </x:c>
      <x:c r="I48" s="3" t="str"/>
    </x:row>
    <x:row r="49" ht="115" customHeight="1">
      <x:c r="A49" s="3" t="str">
        <x:v>Erik M Bachman</x:v>
      </x:c>
      <x:c r="B49" s="3" t="str">
        <x:v>ebachman</x:v>
      </x:c>
      <x:c r="C49" s="3" t="str">
        <x:v>Literary Obscenities</x:v>
      </x:c>
      <x:c r="D49" s="3" t="str">
        <x:v>Publisher description and introduction excerpt</x:v>
      </x:c>
      <x:c r="E49" s="3" t="str">
        <x:v>Not established</x:v>
      </x:c>
      <x:c r="F49" s="3" t="str">
        <x:v>Left-sympathetic</x:v>
      </x:c>
      <x:c r="G49" s="3" t="str">
        <x:v>Literary Obscenities: The book reads censored modernist and naturalist writing through the production of mass consumers and racialized subjects and challenges the social norms enforced through censorship. Coded as an interpretive critical cultural-politics argument.</x:v>
      </x:c>
      <x:c r="H49" s="41" t="str">
        <x:v>https://www.psupress.org/books/titles/978-0-271-08005-5.html</x:v>
      </x:c>
      <x:c r="I49" s="3" t="str"/>
    </x:row>
    <x:row r="50" ht="115" customHeight="1">
      <x:c r="A50" s="3" t="str">
        <x:v>Karen L Bassi</x:v>
      </x:c>
      <x:c r="B50" s="3" t="str">
        <x:v>bassi</x:v>
      </x:c>
      <x:c r="C50" s="3" t="str">
        <x:v>Acting Like Men</x:v>
      </x:c>
      <x:c r="D50" s="3" t="str">
        <x:v>Publisher description</x:v>
      </x:c>
      <x:c r="E50" s="3" t="str">
        <x:v>Not established</x:v>
      </x:c>
      <x:c r="F50" s="3" t="str">
        <x:v>Left-sympathetic</x:v>
      </x:c>
      <x:c r="G50" s="3" t="str">
        <x:v>Acting Like Men: The book explicitly adopts a Foucauldian discursive framework and critiques the construction of masculine citizenship that excluded women. This is a substantive feminist analysis of civic power.</x:v>
      </x:c>
      <x:c r="H50" s="41" t="str">
        <x:v>https://press.umich.edu/Books/A/Acting-Like-Men2</x:v>
      </x:c>
      <x:c r="I50" s="3" t="str"/>
    </x:row>
    <x:row r="51" ht="115" customHeight="1">
      <x:c r="A51" s="3" t="str">
        <x:v>Murray Baumgarten</x:v>
      </x:c>
      <x:c r="B51" s="3" t="str">
        <x:v>dickens</x:v>
      </x:c>
      <x:c r="C51" s="3" t="str">
        <x:v>Varieties of Antisemitism</x:v>
      </x:c>
      <x:c r="D51" s="3" t="str">
        <x:v>Collection description and review; publication list</x:v>
      </x:c>
      <x:c r="E51" s="3" t="str">
        <x:v>Not established</x:v>
      </x:c>
      <x:c r="F51" s="3" t="str">
        <x:v>Not established</x:v>
      </x:c>
      <x:c r="G51" s="3" t="str">
        <x:v>Varieties of Antisemitism: The collection investigates different historical forms of antisemitism. The reviewed material establishes political subject matter, but criticism of antisemitism alone does not identify a distinct Left or Right position.</x:v>
      </x:c>
      <x:c r="H51" s="41" t="str">
        <x:v>https://campusdirectory.ucsc.edu/cd_detail?uid=dickens</x:v>
      </x:c>
      <x:c r="I51" s="3" t="str">
        <x:v>Reviewed argument lacks clear Left/Right direction</x:v>
      </x:c>
    </x:row>
    <x:row r="52" ht="115" customHeight="1">
      <x:c r="A52" s="3" t="str">
        <x:v>Margaret R Brose</x:v>
      </x:c>
      <x:c r="B52" s="3" t="str">
        <x:v>mbrose</x:v>
      </x:c>
      <x:c r="C52" s="3" t="str">
        <x:v>Petrarch’s Beloved Body: Italia mia</x:v>
      </x:c>
      <x:c r="D52" s="3" t="str">
        <x:v>Chapter argument quoted and discussed in scholarly source</x:v>
      </x:c>
      <x:c r="E52" s="3" t="str">
        <x:v>Not established</x:v>
      </x:c>
      <x:c r="F52" s="3" t="str">
        <x:v>Left-sympathetic</x:v>
      </x:c>
      <x:c r="G52" s="3" t="str">
        <x:v>Petrarch’s Beloved Body: Italia mia: The chapter analyzes male political subjectivity through the violated female body and the exclusion of women’s creative agency. This is a feminist argument; the accessible evidence was a scholarly discussion of the chapter, not its complete text.</x:v>
      </x:c>
      <x:c r="H52" s="41" t="str">
        <x:v>https://books.openbookpublishers.com/10.11647/obp.0226.09.pdf</x:v>
      </x:c>
      <x:c r="I52" s="3" t="str"/>
    </x:row>
    <x:row r="53" ht="115" customHeight="1">
      <x:c r="A53" s="3" t="str">
        <x:v>Julianne Burton-Carvajal</x:v>
      </x:c>
      <x:c r="B53" s="3" t="str">
        <x:v>julianne</x:v>
      </x:c>
      <x:c r="C53" s="3" t="str">
        <x:v>The Social Documentary in Latin America: Democratizing Documentary</x:v>
      </x:c>
      <x:c r="D53" s="3" t="str">
        <x:v>Chapter opening and collection description</x:v>
      </x:c>
      <x:c r="E53" s="3" t="str">
        <x:v>Not established</x:v>
      </x:c>
      <x:c r="F53" s="3" t="str">
        <x:v>Left-sympathetic</x:v>
      </x:c>
      <x:c r="G53" s="3" t="str">
        <x:v>The Social Documentary in Latin America: Democratizing Documentary: The chapter interprets documentary practices as challenges to authoritarian speech and an unjust hierarchical social order. Coded as sympathetic treatment of the democratizing and transformative project of New Latin American Cinema.</x:v>
      </x:c>
      <x:c r="H53" s="41" t="str">
        <x:v>https://www.jstor.org/stable/jj.12166958.7</x:v>
      </x:c>
      <x:c r="I53" s="3" t="str"/>
    </x:row>
    <x:row r="54" ht="115" customHeight="1">
      <x:c r="A54" s="3" t="str">
        <x:v>Hannah Cole</x:v>
      </x:c>
      <x:c r="B54" s="3" t="str">
        <x:v>harcole</x:v>
      </x:c>
      <x:c r="C54" s="3" t="str">
        <x:v>A Thorny Way of Thinking: Botanical Afterlives of Caribbean Plantation Slavery</x:v>
      </x:c>
      <x:c r="D54" s="3" t="str">
        <x:v>Research-project description</x:v>
      </x:c>
      <x:c r="E54" s="3" t="str">
        <x:v>Not established</x:v>
      </x:c>
      <x:c r="F54" s="3" t="str">
        <x:v>Left-sympathetic</x:v>
      </x:c>
      <x:c r="G54" s="3" t="str">
        <x:v>A Thorny Way of Thinking: Botanical Afterlives of Caribbean Plantation Slavery: The project uses critical plant and postcolonial studies to read ecological life against the plantation’s afterlives. The adopted postcolonial framework, rather than plant research alone, establishes the classification.</x:v>
      </x:c>
      <x:c r="H54" s="41" t="str">
        <x:v>https://ritm.yale.edu/people/hannah-cole</x:v>
      </x:c>
      <x:c r="I54" s="3" t="str"/>
    </x:row>
    <x:row r="55" ht="115" customHeight="1">
      <x:c r="A55" s="3" t="str">
        <x:v>Martin J Devecka</x:v>
      </x:c>
      <x:c r="B55" s="3" t="str">
        <x:v>mdevecka</x:v>
      </x:c>
      <x:c r="C55" s="3" t="str">
        <x:v>Broken Cities</x:v>
      </x:c>
      <x:c r="D55" s="3" t="str">
        <x:v>Author’s explanation of the book</x:v>
      </x:c>
      <x:c r="E55" s="3" t="str">
        <x:v>Not established</x:v>
      </x:c>
      <x:c r="F55" s="3" t="str">
        <x:v>Left-sympathetic</x:v>
      </x:c>
      <x:c r="G55" s="3" t="str">
        <x:v>Broken Cities: The author explicitly connects the book’s argument to criticism of right-wing anti-urban rhetoric and refusal to fund public infrastructure. That establishes a clear directional argument beyond the historical study of ruins.</x:v>
      </x:c>
      <x:c r="H55" s="41" t="str">
        <x:v>https://www.press.jhu.edu/newsroom/broken-cities-historical-sociology-ruins</x:v>
      </x:c>
      <x:c r="I55" s="3" t="str"/>
    </x:row>
    <x:row r="56" ht="115" customHeight="1">
      <x:c r="A56" s="3" t="str">
        <x:v>Renee A Fox</x:v>
      </x:c>
      <x:c r="B56" s="3" t="str">
        <x:v>rafox</x:v>
      </x:c>
      <x:c r="C56" s="3" t="str">
        <x:v>Race, Violence, and Form: Reframing Nineteenth-Century Ireland</x:v>
      </x:c>
      <x:c r="D56" s="3" t="str">
        <x:v>Book announcement reproducing description</x:v>
      </x:c>
      <x:c r="E56" s="3" t="str">
        <x:v>Not established</x:v>
      </x:c>
      <x:c r="F56" s="3" t="str">
        <x:v>Left-sympathetic</x:v>
      </x:c>
      <x:c r="G56" s="3" t="str">
        <x:v>Race, Violence, and Form: Reframing Nineteenth-Century Ireland: The coedited volume challenges imperial hierarchies and exceptionalist accounts of Ireland through race, colonial violence, and literary form. The classification follows the critical-imperial framework advanced by the volume.</x:v>
      </x:c>
      <x:c r="H56" s="41" t="str">
        <x:v>https://www.iasil.org/2026/03/new-book-race-violence-and-form-reframing-nineteenth-century-ireland/</x:v>
      </x:c>
      <x:c r="I56" s="3" t="str"/>
    </x:row>
    <x:row r="57" ht="115" customHeight="1">
      <x:c r="A57" s="3" t="str">
        <x:v>Filippo Gianferrari</x:v>
      </x:c>
      <x:c r="B57" s="3" t="str">
        <x:v>fgianfer</x:v>
      </x:c>
      <x:c r="C57" s="3" t="str">
        <x:v>Dante’s Political Eschatology: Resurrecting the Social Body in Paradiso 14</x:v>
      </x:c>
      <x:c r="D57" s="3" t="str">
        <x:v>Article abstract and available text</x:v>
      </x:c>
      <x:c r="E57" s="3" t="str">
        <x:v>Not established</x:v>
      </x:c>
      <x:c r="F57" s="3" t="str">
        <x:v>Not established</x:v>
      </x:c>
      <x:c r="G57" s="3" t="str">
        <x:v>Dante’s Political Eschatology: Resurrecting the Social Body in Paradiso 14: The article interprets resurrection as fulfilling humanity’s social nature within Dante’s theology. It is a political interpretation of a medieval Christian text; the reviewed argument does not establish a contemporary Left or Right position.</x:v>
      </x:c>
      <x:c r="H57" s="41" t="str">
        <x:v>https://doi.org/10.3390/h13020059</x:v>
      </x:c>
      <x:c r="I57" s="3" t="str">
        <x:v>Reviewed argument lacks clear Left/Right direction</x:v>
      </x:c>
    </x:row>
    <x:row r="58" ht="115" customHeight="1">
      <x:c r="A58" s="3" t="str">
        <x:v>Susan Gillman</x:v>
      </x:c>
      <x:c r="B58" s="3" t="str">
        <x:v>sgillman</x:v>
      </x:c>
      <x:c r="C58" s="3" t="str">
        <x:v>Neither the Time nor the Place</x:v>
      </x:c>
      <x:c r="D58" s="3" t="str">
        <x:v>Publisher description</x:v>
      </x:c>
      <x:c r="E58" s="3" t="str">
        <x:v>Not established</x:v>
      </x:c>
      <x:c r="F58" s="3" t="str">
        <x:v>Left-sympathetic</x:v>
      </x:c>
      <x:c r="G58" s="3" t="str">
        <x:v>Neither the Time nor the Place: The coedited volume actively proposes queer theory and affect as ways of revising political and literary historiography. That adopted theoretical intervention establishes direction more clearly than the subject of race alone.</x:v>
      </x:c>
      <x:c r="H58" s="41" t="str">
        <x:v>https://www.pennpress.org/9780812253665/neither-the-time-nor-the-place/</x:v>
      </x:c>
      <x:c r="I58" s="3" t="str"/>
    </x:row>
    <x:row r="59" ht="115" customHeight="1">
      <x:c r="A59" s="3" t="str">
        <x:v>Kirsten Silva Gruesz</x:v>
      </x:c>
      <x:c r="B59" s="3" t="str">
        <x:v>ksgruesz</x:v>
      </x:c>
      <x:c r="C59" s="3" t="str">
        <x:v>Cotton Mather’s Spanish Lessons</x:v>
      </x:c>
      <x:c r="D59" s="3" t="str">
        <x:v>Author book-talk description</x:v>
      </x:c>
      <x:c r="E59" s="3" t="str">
        <x:v>Not established</x:v>
      </x:c>
      <x:c r="F59" s="3" t="str">
        <x:v>Left-sympathetic</x:v>
      </x:c>
      <x:c r="G59" s="3" t="str">
        <x:v>Cotton Mather’s Spanish Lessons: The work connects colonial histories of race and language to current questions of Latinx belonging and exclusion. Coded as an interpretive inclusive, critical-colonial reframing of US cultural history.</x:v>
      </x:c>
      <x:c r="H59" s="41" t="str">
        <x:v>https://www.americanantiquarian.org/programs-events/cotton-mathers-spanish-lessons-0</x:v>
      </x:c>
      <x:c r="I59" s="3" t="str"/>
    </x:row>
    <x:row r="60" ht="180" customHeight="1">
      <x:c r="A60" s="3" t="str">
        <x:v>Camilo Gómez-Rivas</x:v>
      </x:c>
      <x:c r="B60" s="3" t="str">
        <x:v>cgomezri</x:v>
      </x:c>
      <x:c r="C60" s="3" t="str">
        <x:v>Morocco's Imperfect Remedy for Gender Inequality (2008); Women, Shari'a, and Personal Status Law Reform in Egypt after the Revolution (2011)</x:v>
      </x:c>
      <x:c r="D60" s="3" t="str">
        <x:v>Full author-written articles published by MERIP and the Middle East Institute, including conclusions.</x:v>
      </x:c>
      <x:c r="E60" s="3" t="str">
        <x:v>Not established</x:v>
      </x:c>
      <x:c r="F60" s="3" t="str">
        <x:v>Left-sympathetic</x:v>
      </x:c>
      <x:c r="G60" s="3" t="str">
        <x:v>The Morocco article evaluates family-law reform from a position sympathetic to women's equality. Gómez-Rivas calls the compromise overly cautious and criticizes loopholes, conservative resistance, inadequate funding, and weak implementation that prevent women from exercising new rights. The Egypt article further considers gender-equality reforms. These support the broad progressive-reform category; the earlier review of medieval legal history missed this contemporary work.</x:v>
      </x:c>
      <x:c r="H60" s="41" t="str">
        <x:v>https://www.merip.org/2008/06/moroccos-imperfect-remedy-for-gender-inequality/ ; https://mei.edu/publication/women-sharia-and-personal-status-law-reform-egypt-after-revolution/</x:v>
      </x:c>
      <x:c r="I60" s="3" t="str"/>
    </x:row>
    <x:row r="61" ht="115" customHeight="1">
      <x:c r="A61" s="3" t="str">
        <x:v>Sean P Keilen</x:v>
      </x:c>
      <x:c r="B61" s="3" t="str">
        <x:v>keilen</x:v>
      </x:c>
      <x:c r="C61" s="3" t="str">
        <x:v>Vulgar Eloquence</x:v>
      </x:c>
      <x:c r="D61" s="3" t="str">
        <x:v>Publisher description</x:v>
      </x:c>
      <x:c r="E61" s="3" t="str">
        <x:v>Not established</x:v>
      </x:c>
      <x:c r="F61" s="3" t="str">
        <x:v>Not established</x:v>
      </x:c>
      <x:c r="G61" s="3" t="str">
        <x:v>Vulgar Eloquence: The book explains how poets’ reimagining of Roman conquest helped create English literature. Its argument concerns the historical formation of literary identity; the description does not establish advocacy of either nationalism or a contemporary left critique.</x:v>
      </x:c>
      <x:c r="H61" s="41" t="str">
        <x:v>https://yalebooks.yale.edu/book/9780300110128/vulgar-eloquence/</x:v>
      </x:c>
      <x:c r="I61" s="3" t="str">
        <x:v>Reviewed argument lacks clear Left/Right direction</x:v>
      </x:c>
    </x:row>
    <x:row r="62" ht="115" customHeight="1">
      <x:c r="A62" s="3" t="str">
        <x:v>Sharon A Kinoshita</x:v>
      </x:c>
      <x:c r="B62" s="3" t="str">
        <x:v>sakinosh</x:v>
      </x:c>
      <x:c r="C62" s="3" t="str">
        <x:v>Medieval Boundaries; Marco Polo Meets Postcolonial Theory</x:v>
      </x:c>
      <x:c r="D62" s="3" t="str">
        <x:v>Publisher description and author publication list</x:v>
      </x:c>
      <x:c r="E62" s="3" t="str">
        <x:v>Not established</x:v>
      </x:c>
      <x:c r="F62" s="3" t="str">
        <x:v>Left-sympathetic</x:v>
      </x:c>
      <x:c r="G62" s="3" t="str">
        <x:v>Medieval Boundaries; Marco Polo Meets Postcolonial Theory: The research explicitly adopts postcolonial theory and reworks bounded national and civilizational accounts through cross-cultural negotiation. This is an adopted critical framework, rather than medieval travel as a topic alone.</x:v>
      </x:c>
      <x:c r="H62" s="41" t="str">
        <x:v>https://www.pennpress.org/9780812202489/medieval-boundaries/</x:v>
      </x:c>
      <x:c r="I62" s="3" t="str"/>
    </x:row>
    <x:row r="63" ht="115" customHeight="1">
      <x:c r="A63" s="3" t="str">
        <x:v>Rodrigo Lazo</x:v>
      </x:c>
      <x:c r="B63" s="3" t="str">
        <x:v>rolazo</x:v>
      </x:c>
      <x:c r="C63" s="3" t="str">
        <x:v>Letters from Filadelfia</x:v>
      </x:c>
      <x:c r="D63" s="3" t="str">
        <x:v>Publisher description</x:v>
      </x:c>
      <x:c r="E63" s="3" t="str">
        <x:v>Not established</x:v>
      </x:c>
      <x:c r="F63" s="3" t="str">
        <x:v>Left-sympathetic</x:v>
      </x:c>
      <x:c r="G63" s="3" t="str">
        <x:v>Letters from Filadelfia: The book recovers Spanish-language migrant writing and anticolonial independence voices to broaden the national literary account of what it means to be American. Coded as an interpretive inclusive, anticolonial reframing.</x:v>
      </x:c>
      <x:c r="H63" s="41" t="str">
        <x:v>https://www.upress.virginia.edu/title/5222/</x:v>
      </x:c>
      <x:c r="I63" s="3" t="str"/>
    </x:row>
    <x:row r="64" ht="115" customHeight="1">
      <x:c r="A64" s="3" t="str">
        <x:v>H M Leicester</x:v>
      </x:c>
      <x:c r="B64" s="3" t="str">
        <x:v>hml</x:v>
      </x:c>
      <x:c r="C64" s="3" t="str">
        <x:v>Of a Fire in the Dark: Public and Private Feminism in the Wife of Bath’s Tale</x:v>
      </x:c>
      <x:c r="D64" s="3" t="str">
        <x:v>Chapter abstract</x:v>
      </x:c>
      <x:c r="E64" s="3" t="str">
        <x:v>Not established</x:v>
      </x:c>
      <x:c r="F64" s="3" t="str">
        <x:v>Left-sympathetic</x:v>
      </x:c>
      <x:c r="G64" s="3" t="str">
        <x:v>Of a Fire in the Dark: Public and Private Feminism in the Wife of Bath’s Tale: The chapter evaluates two feminist responses to male institutions and favors the more humane, individual form while recognizing the public polemical response. Coded as an interpretive feminist reading; criticism of one form of feminism is not treated as right-wing.</x:v>
      </x:c>
      <x:c r="H64" s="41" t="str">
        <x:v>https://doi.org/10.1093/oso/9780195175738.003.0005</x:v>
      </x:c>
      <x:c r="I64" s="3" t="str"/>
    </x:row>
    <x:row r="65" ht="180" customHeight="1">
      <x:c r="A65" s="3" t="str">
        <x:v>Pascale Mackey</x:v>
      </x:c>
      <x:c r="B65" s="3" t="str">
        <x:v>pascale</x:v>
      </x:c>
      <x:c r="C65" s="3" t="str">
        <x:v>Queens and Revolutionaries; Political Stylistics, published as Pascale Gaitet</x:v>
      </x:c>
      <x:c r="D65" s="3" t="str">
        <x:v>Publisher descriptions and author identity cross-check</x:v>
      </x:c>
      <x:c r="E65" s="3" t="str">
        <x:v>Not established</x:v>
      </x:c>
      <x:c r="F65" s="3" t="str">
        <x:v>Left-sympathetic</x:v>
      </x:c>
      <x:c r="G65" s="3" t="str">
        <x:v>Queens and Revolutionaries; Political Stylistics, published as Pascale Gaitet: The books explicitly use feminist and gender theory and analyze language through social power relations. The prior search missed publications under Pascale Gaitet. The classification concerns the adopted critical frameworks, not an assumption that studying Genet entails agreement with all of Genet’s politics.</x:v>
      </x:c>
      <x:c r="H65" s="41" t="str">
        <x:v>https://udpress.udel.edu/book-title/queens-and-revolutionaries-new-readings-of-jean-genet/ ; https://www.routledge.com/Political-Stylistics-Popular-Language-as-Literary-Artifact/Gaitet/p/book/9781032748863 ; https://bpb-us-w2.wpmucdn.com/wordpress.ucsc.edu/dist/e/242/files/2025/08/2008-10catalog.pdf</x:v>
      </x:c>
      <x:c r="I65" s="3" t="str"/>
    </x:row>
    <x:row r="66" ht="115" customHeight="1">
      <x:c r="A66" s="3" t="str">
        <x:v>Loisa C Nygaard</x:v>
      </x:c>
      <x:c r="B66" s="3" t="str">
        <x:v>nygaard</x:v>
      </x:c>
      <x:c r="C66" s="3" t="str">
        <x:v>German literature, landscape, labor, and xenophobia</x:v>
      </x:c>
      <x:c r="D66" s="3" t="str">
        <x:v>Research statement; publication search</x:v>
      </x:c>
      <x:c r="E66" s="3" t="str">
        <x:v>Not established</x:v>
      </x:c>
      <x:c r="F66" s="3" t="str">
        <x:v>Not established</x:v>
      </x:c>
      <x:c r="G66" s="3" t="str">
        <x:v>German literature, landscape, labor, and xenophobia: The profile identifies political topics but does not state a directional thesis. Searches did not yield an attributable publication argument; students’ dissertations and acknowledgments were not counted as the faculty member’s own arguments.</x:v>
      </x:c>
      <x:c r="H66" s="41" t="str">
        <x:v>https://campusdirectory.ucsc.edu/cd_detail?uid=nygaard</x:v>
      </x:c>
      <x:c r="I66" s="3" t="str">
        <x:v>Limited argument access</x:v>
      </x:c>
    </x:row>
    <x:row r="67" ht="180" customHeight="1">
      <x:c r="A67" s="3" t="str">
        <x:v>Micah E Perks</x:v>
      </x:c>
      <x:c r="B67" s="3" t="str">
        <x:v>meperks</x:v>
      </x:c>
      <x:c r="C67" s="3" t="str">
        <x:v>Complicated Labor</x:v>
      </x:c>
      <x:c r="D67" s="3" t="str">
        <x:v>UCSC research-cluster statement and annual report quoting the co-principal investigator</x:v>
      </x:c>
      <x:c r="E67" s="3" t="str">
        <x:v>Not established</x:v>
      </x:c>
      <x:c r="F67" s="3" t="str">
        <x:v>Left-sympathetic</x:v>
      </x:c>
      <x:c r="G67" s="3" t="str">
        <x:v>Complicated Labor: Perks explicitly describes the research as connecting feminism, care work, and fundamental questions of social justice. The cluster’s own description supplies a feminist research commitment that the earlier review of a memoir missed.</x:v>
      </x:c>
      <x:c r="H67" s="41" t="str">
        <x:v>https://thi.ucsc.edu/wp-content/uploads/2018/01/2013-14-IHR-Annual-Report-pages.pdf ; https://thi.ucsc.edu/clusters/complicated-labor/</x:v>
      </x:c>
      <x:c r="I67" s="3" t="str"/>
    </x:row>
    <x:row r="68" ht="115" customHeight="1">
      <x:c r="A68" s="3" t="str">
        <x:v>Melissa Sanders-Self</x:v>
      </x:c>
      <x:c r="B68" s="3" t="str">
        <x:v>msanders</x:v>
      </x:c>
      <x:c r="C68" s="3" t="str">
        <x:v>Writing Women’s Lives</x:v>
      </x:c>
      <x:c r="D68" s="3" t="str">
        <x:v>Film catalog and project description</x:v>
      </x:c>
      <x:c r="E68" s="3" t="str">
        <x:v>Not established</x:v>
      </x:c>
      <x:c r="F68" s="3" t="str">
        <x:v>Left-sympathetic</x:v>
      </x:c>
      <x:c r="G68" s="3" t="str">
        <x:v>Writing Women’s Lives: The documentary foregrounds women writers’ creative authority and their accounts of political and social constraint. Coded as an interpretive feminist cultural-recovery project. This judgment uses the catalog description; the entire film was not viewed.</x:v>
      </x:c>
      <x:c r="H68" s="41" t="str">
        <x:v>https://www.njvid.net/show.php?pid=njcore%3A24674&amp;retc=njcore%3A16501</x:v>
      </x:c>
      <x:c r="I68" s="3" t="str"/>
    </x:row>
    <x:row r="69" ht="180" customHeight="1">
      <x:c r="A69" s="3" t="str">
        <x:v>Daniel Selden</x:v>
      </x:c>
      <x:c r="B69" s="3" t="str">
        <x:v>dselden</x:v>
      </x:c>
      <x:c r="C69" s="3" t="str">
        <x:v>Aithiopika and Ethiopianism</x:v>
      </x:c>
      <x:c r="D69" s="3" t="str">
        <x:v>Primary essay reprint, including conclusion, and author-posted abstract</x:v>
      </x:c>
      <x:c r="E69" s="3" t="str">
        <x:v>Not established</x:v>
      </x:c>
      <x:c r="F69" s="3" t="str">
        <x:v>Left-sympathetic</x:v>
      </x:c>
      <x:c r="G69" s="3" t="str">
        <x:v>Aithiopika and Ethiopianism: The essay links classical scholarship to the production of racial hierarchy and calls for critical attention to the logic that reproduces social oppression. This is an adopted critical-race/anti-oppression framework, not merely a study of ancient skin-color categories.</x:v>
      </x:c>
      <x:c r="H69" s="41" t="str">
        <x:v>https://www.enotes.com/topics/heliodorus/criticism/criticism/daniel-l-selden-essay-date-1998 ; https://ucsc.academia.edu/DanielSelden/Papers</x:v>
      </x:c>
      <x:c r="I69" s="3" t="str"/>
    </x:row>
    <x:row r="70" ht="115" customHeight="1">
      <x:c r="A70" s="3" t="str">
        <x:v>Jennifer Tseng</x:v>
      </x:c>
      <x:c r="B70" s="3" t="str">
        <x:v>jetseng</x:v>
      </x:c>
      <x:c r="C70" s="3" t="str">
        <x:v>Portrait of Our White Mother Sitting at a Chinese Men’s Table</x:v>
      </x:c>
      <x:c r="D70" s="3" t="str">
        <x:v>Published essay</x:v>
      </x:c>
      <x:c r="E70" s="3" t="str">
        <x:v>Not established</x:v>
      </x:c>
      <x:c r="F70" s="3" t="str">
        <x:v>Left-sympathetic</x:v>
      </x:c>
      <x:c r="G70" s="3" t="str">
        <x:v>Portrait of Our White Mother Sitting at a Chinese Men’s Table: The essay explicitly uses intersectionality to analyze racial privilege, patriarchal household power, and gendered dependency. The classification follows the interpretive framework in the author’s text, rather than the identities of its subjects.</x:v>
      </x:c>
      <x:c r="H70" s="41" t="str">
        <x:v>https://www.theparisreview.org/blog/2019/08/28/portrait-of-our-white-mother-sitting-at-a-chinese-mens-table/</x:v>
      </x:c>
      <x:c r="I70" s="3" t="str"/>
    </x:row>
    <x:row r="71" ht="115" customHeight="1">
      <x:c r="A71" s="3" t="str">
        <x:v>Thomas A Vogler</x:v>
      </x:c>
      <x:c r="B71" s="3" t="str">
        <x:v>tavogler</x:v>
      </x:c>
      <x:c r="C71" s="3" t="str">
        <x:v>Witness and Memory: The Discourse of Trauma</x:v>
      </x:c>
      <x:c r="D71" s="3" t="str">
        <x:v>Collection description and contents</x:v>
      </x:c>
      <x:c r="E71" s="3" t="str">
        <x:v>Not established</x:v>
      </x:c>
      <x:c r="F71" s="3" t="str">
        <x:v>Not established</x:v>
      </x:c>
      <x:c r="G71" s="3" t="str">
        <x:v>Witness and Memory: The Discourse of Trauma: The collection addresses political violence, testimony, citizenship, and feminism, but the accessible description did not establish a specific directional argument attributable to Vogler’s contribution. The anthology’s subjects alone are insufficient.</x:v>
      </x:c>
      <x:c r="H71" s="41" t="str">
        <x:v>https://books.google.com/books?id=lhoRgX3-imcC</x:v>
      </x:c>
      <x:c r="I71" s="3" t="str">
        <x:v>Limited argument access</x:v>
      </x:c>
    </x:row>
    <x:row r="72" ht="115" customHeight="1">
      <x:c r="A72" s="3" t="str">
        <x:v>Karen T Yamashita</x:v>
      </x:c>
      <x:c r="B72" s="3" t="str">
        <x:v>ktyamash</x:v>
      </x:c>
      <x:c r="C72" s="3" t="str">
        <x:v>I Hotel</x:v>
      </x:c>
      <x:c r="D72" s="3" t="str">
        <x:v>Publisher description</x:v>
      </x:c>
      <x:c r="E72" s="3" t="str">
        <x:v>Not established</x:v>
      </x:c>
      <x:c r="F72" s="3" t="str">
        <x:v>Left-sympathetic</x:v>
      </x:c>
      <x:c r="G72" s="3" t="str">
        <x:v>I Hotel: The novel sympathetically centers Asian American liberation, tenant defense, labor struggles, and radical collective action. This is a judgment about the work’s portrayal of political struggle, not a claim that every character’s position is endorsed.</x:v>
      </x:c>
      <x:c r="H72" s="41" t="str">
        <x:v>https://coffeehousepress.org/products/i-hotel-reissue</x:v>
      </x:c>
      <x:c r="I72" s="3" t="str"/>
    </x:row>
    <x:row r="73" ht="115" customHeight="1">
      <x:c r="A73" s="3" t="str">
        <x:v>Zac Zimmer</x:v>
      </x:c>
      <x:c r="B73" s="3" t="str">
        <x:v>zaazimme</x:v>
      </x:c>
      <x:c r="C73" s="3" t="str">
        <x:v>First Contact</x:v>
      </x:c>
      <x:c r="D73" s="3" t="str">
        <x:v>Publisher description</x:v>
      </x:c>
      <x:c r="E73" s="3" t="str">
        <x:v>Not established</x:v>
      </x:c>
      <x:c r="F73" s="3" t="str">
        <x:v>Left-sympathetic</x:v>
      </x:c>
      <x:c r="G73" s="3" t="str">
        <x:v>First Contact: The book proposes decolonizing the imagination through a critique of colonial first-contact narratives and their afterlives. This is an affirmative decolonial intervention.</x:v>
      </x:c>
      <x:c r="H73" s="41" t="str">
        <x:v>https://nupress.northwestern.edu/9798899483035/first-contact/</x:v>
      </x:c>
      <x:c r="I73" s="3" t="str"/>
    </x:row>
    <x:row r="74" ht="180" customHeight="1">
      <x:c r="A74" s="3" t="str">
        <x:v>Rachel Achs</x:v>
      </x:c>
      <x:c r="B74" s="3" t="str">
        <x:v>rachs</x:v>
      </x:c>
      <x:c r="C74" s="3" t="str">
        <x:v>Accountability Without Vengeance; Blame and Conventional Meaning</x:v>
      </x:c>
      <x:c r="D74" s="3" t="str">
        <x:v>Full public-philosophy essays</x:v>
      </x:c>
      <x:c r="E74" s="3" t="str">
        <x:v>Not established</x:v>
      </x:c>
      <x:c r="F74" s="3" t="str">
        <x:v>Left-sympathetic</x:v>
      </x:c>
      <x:c r="G74" s="3" t="str">
        <x:v>Accountability Without Vengeance; Blame and Conventional Meaning: The essays favor reform toward less punitive, more humane accountability and engage #MeToo complaints about inadequate recognition of victims. Under the existing broad scheme, this supports progressive penal-reform sympathy. It is not evidence of a radical or hard-Left position and the argument is not exclusive to the Left.</x:v>
      </x:c>
      <x:c r="H74" s="41" t="str">
        <x:v>https://www.bostonreview.net/forum/agnes-callard-philosophy-anger/rachel-achs-accountability-without-vengeance/ ; https://ethics.harvard.edu/record-december-4-2018 ; https://rachelachs.weebly.com/public-philosophy.html</x:v>
      </x:c>
      <x:c r="I74" s="3" t="str"/>
    </x:row>
    <x:row r="75" ht="115" customHeight="1">
      <x:c r="A75" s="3" t="str">
        <x:v>Jonathan E Ellis</x:v>
      </x:c>
      <x:c r="B75" s="3" t="str">
        <x:v>jellis</x:v>
      </x:c>
      <x:c r="C75" s="3" t="str">
        <x:v>Research program on motivated reasoning and epistemic responsibility</x:v>
      </x:c>
      <x:c r="D75" s="3" t="str">
        <x:v>Author research statement and publication search</x:v>
      </x:c>
      <x:c r="E75" s="3" t="str">
        <x:v>Not established</x:v>
      </x:c>
      <x:c r="F75" s="3" t="str">
        <x:v>Not established</x:v>
      </x:c>
      <x:c r="G75" s="3" t="str">
        <x:v>Research program on motivated reasoning and epistemic responsibility: The author describes obligations to reason responsibly and deliberate on contentious questions. The reviewed statement does not assign those obligations to one political side or advance a directional policy argument; this is Jonathan Ellis, not John Ellis.</x:v>
      </x:c>
      <x:c r="H75" s="41" t="str">
        <x:v>https://philpeople.org/profiles/jonathan-ellis</x:v>
      </x:c>
      <x:c r="I75" s="3" t="str">
        <x:v>Reviewed argument lacks clear Left/Right direction</x:v>
      </x:c>
    </x:row>
    <x:row r="76" ht="115" customHeight="1">
      <x:c r="A76" s="3" t="str">
        <x:v>Dion N Farquhar</x:v>
      </x:c>
      <x:c r="B76" s="3" t="str">
        <x:v>dnfarquh</x:v>
      </x:c>
      <x:c r="C76" s="3" t="str">
        <x:v>The Other Machine: Discourse and Reproductive Technologies</x:v>
      </x:c>
      <x:c r="D76" s="3" t="str">
        <x:v>Publisher description and contents</x:v>
      </x:c>
      <x:c r="E76" s="3" t="str">
        <x:v>Not established</x:v>
      </x:c>
      <x:c r="F76" s="3" t="str">
        <x:v>Left-sympathetic</x:v>
      </x:c>
      <x:c r="G76" s="3" t="str">
        <x:v>The Other Machine: Discourse and Reproductive Technologies: The book intervenes within feminist debates over reproduction, criticizing both market liberalism and essentialist feminist positions through a feminist theoretical analysis. Critique within feminism does not make its framework politically indeterminate.</x:v>
      </x:c>
      <x:c r="H76" s="41" t="str">
        <x:v>https://www.routledge.com/x/x/p/book/9780415912785</x:v>
      </x:c>
      <x:c r="I76" s="3" t="str"/>
    </x:row>
    <x:row r="77" ht="115" customHeight="1">
      <x:c r="A77" s="3" t="str">
        <x:v>Daniel Edward Guevara</x:v>
      </x:c>
      <x:c r="B77" s="3" t="str">
        <x:v>guevara</x:v>
      </x:c>
      <x:c r="C77" s="3" t="str">
        <x:v>Sustainable development as deus ex machina</x:v>
      </x:c>
      <x:c r="D77" s="3" t="str">
        <x:v>Coauthored article abstract; authorship confirmed on author website</x:v>
      </x:c>
      <x:c r="E77" s="3" t="str">
        <x:v>Not established</x:v>
      </x:c>
      <x:c r="F77" s="3" t="str">
        <x:v>Left-sympathetic</x:v>
      </x:c>
      <x:c r="G77" s="3" t="str">
        <x:v>Sustainable development as deus ex machina: The article criticizes the growth imperative and argues that sustainable-development rhetoric masks continued destruction of nature. Coded as an environmental and anti-growth critique of dominant economic priorities.</x:v>
      </x:c>
      <x:c r="H77" s="41" t="str">
        <x:v>https://doi.org/10.1016/j.biocon.2017.01.016</x:v>
      </x:c>
      <x:c r="I77" s="3" t="str"/>
    </x:row>
    <x:row r="78" ht="115" customHeight="1">
      <x:c r="A78" s="3" t="str">
        <x:v>Kyle Stuart Robertson</x:v>
      </x:c>
      <x:c r="B78" s="3" t="str">
        <x:v>kxrobert</x:v>
      </x:c>
      <x:c r="C78" s="3" t="str">
        <x:v>Ethics, intellectual property, and public philosophy</x:v>
      </x:c>
      <x:c r="D78" s="3" t="str">
        <x:v>Research statement; publication search</x:v>
      </x:c>
      <x:c r="E78" s="3" t="str">
        <x:v>Not established</x:v>
      </x:c>
      <x:c r="F78" s="3" t="str">
        <x:v>Not established</x:v>
      </x:c>
      <x:c r="G78" s="3" t="str">
        <x:v>Ethics, intellectual property, and public philosophy: The reviewed material describes philosophical interests and public dialogue without a directional argument. Unrelated publications by a namesake were excluded; public engagement alone does not establish Left or Right sympathy.</x:v>
      </x:c>
      <x:c r="H78" s="41" t="str">
        <x:v>https://aaii.ucsc.edu/members/</x:v>
      </x:c>
      <x:c r="I78" s="3" t="str">
        <x:v>Limited argument access</x:v>
      </x:c>
    </x:row>
    <x:row r="79" ht="180" customHeight="1">
      <x:c r="A79" s="3" t="str">
        <x:v>Paul Andrew Roth</x:v>
      </x:c>
      <x:c r="B79" s="3" t="str">
        <x:v>paroth</x:v>
      </x:c>
      <x:c r="C79" s="3" t="str">
        <x:v>Feminism and Naturalism: If Asked for Theories, Just Say ‘No’, in Feminist Interpretations of W. V. Quine (2003), pp. 269–306</x:v>
      </x:c>
      <x:c r="D79" s="3" t="str">
        <x:v>Primary chapter text: opening, pp. 269–271; section III, especially pp. 290–291 and 296; conclusion. Public reproduction cross-checked against publisher description and author's CV.</x:v>
      </x:c>
      <x:c r="E79" s="3" t="str">
        <x:v>Not established</x:v>
      </x:c>
      <x:c r="F79" s="3" t="str">
        <x:v>Left-sympathetic</x:v>
      </x:c>
      <x:c r="G79" s="3" t="str">
        <x:v>The opening (p. 270), discussion (pp. 290–291), and conclusion (p. 296) explicitly support advancing feminist reform and preventing science from supporting oppression. Roth criticizes the proposed philosophical justification for feminist epistemologies while supporting those reform aims. This supports the broad Left-sympathetic category for this argument. It does not establish a personal political affiliation or a blanket Marxist identification.</x:v>
      </x:c>
      <x:c r="H79" s="41" t="str">
        <x:v>https://www.psupress.org/books/titles/0-271-02294-9.html ; https://www.scribd.com/document/589181498/Lynn-Hankinson-Nelson-Jack-Nelson-Feminist-Interpretations-of-W-v-Quine-2003 ; https://ucsc.academia.edu/PaulRoth/CurriculumVitae</x:v>
      </x:c>
      <x:c r="I79" s="3" t="str"/>
    </x:row>
    <x:row r="80" ht="115" customHeight="1">
      <x:c r="A80" s="3" t="str">
        <x:v>Elizabeth S Abrams</x:v>
      </x:c>
      <x:c r="B80" s="3" t="str">
        <x:v>esabrams</x:v>
      </x:c>
      <x:c r="C80" s="3" t="str">
        <x:v>Civil War literature and writing pedagogy</x:v>
      </x:c>
      <x:c r="D80" s="3" t="str">
        <x:v>Research statement; publication search</x:v>
      </x:c>
      <x:c r="E80" s="3" t="str">
        <x:v>Not established</x:v>
      </x:c>
      <x:c r="F80" s="3" t="str">
        <x:v>Not established</x:v>
      </x:c>
      <x:c r="G80" s="3" t="str">
        <x:v>Civil War literature and writing pedagogy: Political research topics are documented, but no attributable abstract or accessible publication argument establishing direction was located. Work by similarly named health or social-work researchers was excluded.</x:v>
      </x:c>
      <x:c r="H80" s="41" t="str">
        <x:v>https://campusdirectory.ucsc.edu/cd_detail?uid=esabrams</x:v>
      </x:c>
      <x:c r="I80" s="3" t="str">
        <x:v>Limited argument access</x:v>
      </x:c>
    </x:row>
    <x:row r="81" ht="115" customHeight="1">
      <x:c r="A81" s="3" t="str">
        <x:v>Mark Baker</x:v>
      </x:c>
      <x:c r="B81" s="3" t="str">
        <x:v>mbaker</x:v>
      </x:c>
      <x:c r="C81" s="3" t="str">
        <x:v>Media, democracy, community writing, and social responsibility</x:v>
      </x:c>
      <x:c r="D81" s="3" t="str">
        <x:v>Research statement; publication search</x:v>
      </x:c>
      <x:c r="E81" s="3" t="str">
        <x:v>Not established</x:v>
      </x:c>
      <x:c r="F81" s="3" t="str">
        <x:v>Not established</x:v>
      </x:c>
      <x:c r="G81" s="3" t="str">
        <x:v>Media, democracy, community writing, and social responsibility: The reviewed description lists political concerns without a sufficiently specific argument to establish directional sympathy. Publications by a namesake linguist were not attributed to this faculty member.</x:v>
      </x:c>
      <x:c r="H81" s="41" t="str">
        <x:v>https://campusdirectory.ucsc.edu/cd_detail?uid=mbaker</x:v>
      </x:c>
      <x:c r="I81" s="3" t="str">
        <x:v>Limited argument access</x:v>
      </x:c>
    </x:row>
    <x:row r="82" ht="115" customHeight="1">
      <x:c r="A82" s="3" t="str">
        <x:v>Lara Galas</x:v>
      </x:c>
      <x:c r="B82" s="3" t="str">
        <x:v>lgalas</x:v>
      </x:c>
      <x:c r="C82" s="3" t="str">
        <x:v>American Souths</x:v>
      </x:c>
      <x:c r="D82" s="3" t="str">
        <x:v>Dissertation abstract</x:v>
      </x:c>
      <x:c r="E82" s="3" t="str">
        <x:v>Not established</x:v>
      </x:c>
      <x:c r="F82" s="3" t="str">
        <x:v>Left-sympathetic</x:v>
      </x:c>
      <x:c r="G82" s="3" t="str">
        <x:v>American Souths: The dissertation challenges US exceptionalism and nation-state narratives through racialized, gendered, and classed landscapes and colonial afterlives. This is an adopted critical-colonial framework.</x:v>
      </x:c>
      <x:c r="H82" s="41" t="str">
        <x:v>https://escholarship.org/uc/item/72s3g92j</x:v>
      </x:c>
      <x:c r="I82" s="3" t="str"/>
    </x:row>
    <x:row r="83" ht="115" customHeight="1">
      <x:c r="A83" s="3" t="str">
        <x:v>Joy Hagen</x:v>
      </x:c>
      <x:c r="B83" s="3" t="str">
        <x:v>joyhagen</x:v>
      </x:c>
      <x:c r="C83" s="3" t="str">
        <x:v>Research on transgene movement in wild mustard and radish; environmental political economy</x:v>
      </x:c>
      <x:c r="D83" s="3" t="str">
        <x:v>Lab account of dissertation and research statement</x:v>
      </x:c>
      <x:c r="E83" s="3" t="str">
        <x:v>Not established</x:v>
      </x:c>
      <x:c r="F83" s="3" t="str">
        <x:v>Not established</x:v>
      </x:c>
      <x:c r="G83" s="3" t="str">
        <x:v>Research on transgene movement in wild mustard and radish; environmental political economy: The accessible dissertation account describes ecological risk assessment of transgene movement. It does not establish an anti-GMO policy argument; the broader political-economy topics in the profile also lack a directional thesis.</x:v>
      </x:c>
      <x:c r="H83" s="41" t="str">
        <x:v>https://envintlab.sites.ucsc.edu/pastlabmembers/</x:v>
      </x:c>
      <x:c r="I83" s="3" t="str">
        <x:v>Reviewed argument lacks clear Left/Right direction</x:v>
      </x:c>
    </x:row>
    <x:row r="84" ht="115" customHeight="1">
      <x:c r="A84" s="3" t="str">
        <x:v>Roxanne P Hamilton</x:v>
      </x:c>
      <x:c r="B84" s="3" t="str">
        <x:v>hamilton</x:v>
      </x:c>
      <x:c r="C84" s="3" t="str">
        <x:v>Winter in America (Again: Poets Respond to the 2024 Election</x:v>
      </x:c>
      <x:c r="D84" s="3" t="str">
        <x:v>Anthology statement and editorial-board listing</x:v>
      </x:c>
      <x:c r="E84" s="3" t="str">
        <x:v>Not established</x:v>
      </x:c>
      <x:c r="F84" s="3" t="str">
        <x:v>Left-sympathetic</x:v>
      </x:c>
      <x:c r="G84" s="3" t="str">
        <x:v>Winter in America (Again: Poets Respond to the 2024 Election: Roxi Power’s coedited creative project explicitly opposes the incoming Trump administration through critiques of racism, patriarchy, environmental destruction, and reproductive injustice. Roxi Power is the public writing name associated with the Roxanne Hamilton roster entry.</x:v>
      </x:c>
      <x:c r="H84" s="41" t="str">
        <x:v>https://cascadiapoeticslab.org/winterinamericaagain/</x:v>
      </x:c>
      <x:c r="I84" s="3" t="str"/>
    </x:row>
    <x:row r="85" ht="115" customHeight="1">
      <x:c r="A85" s="3" t="str">
        <x:v>Daniel Joesten</x:v>
      </x:c>
      <x:c r="B85" s="3" t="str">
        <x:v>dmjoeste</x:v>
      </x:c>
      <x:c r="C85" s="3" t="str">
        <x:v>Between Subject and Alien</x:v>
      </x:c>
      <x:c r="D85" s="3" t="str">
        <x:v>Dissertation abstract</x:v>
      </x:c>
      <x:c r="E85" s="3" t="str">
        <x:v>Not established</x:v>
      </x:c>
      <x:c r="F85" s="3" t="str">
        <x:v>Left-sympathetic</x:v>
      </x:c>
      <x:c r="G85" s="3" t="str">
        <x:v>Between Subject and Alien: The dissertation examines the racialized limits of British inclusion and migrant rights through a decolonization framework. Coded as a critical argument about exclusion and unequal citizenship.</x:v>
      </x:c>
      <x:c r="H85" s="41" t="str">
        <x:v>https://escholarship.org/uc/item/1sh6b7n2</x:v>
      </x:c>
      <x:c r="I85" s="3" t="str"/>
    </x:row>
    <x:row r="86" ht="115" customHeight="1">
      <x:c r="A86" s="3" t="str">
        <x:v>Robin King</x:v>
      </x:c>
      <x:c r="B86" s="3" t="str">
        <x:v>ryking</x:v>
      </x:c>
      <x:c r="C86" s="3" t="str">
        <x:v>Writing and social justice; media and learning</x:v>
      </x:c>
      <x:c r="D86" s="3" t="str">
        <x:v>Explicitly stated research expertise; publication search</x:v>
      </x:c>
      <x:c r="E86" s="3" t="str">
        <x:v>Not established</x:v>
      </x:c>
      <x:c r="F86" s="3" t="str">
        <x:v>Left-sympathetic</x:v>
      </x:c>
      <x:c r="G86" s="3" t="str">
        <x:v>Writing and social justice; media and learning: The research profile explicitly adopts social justice as an area of writing inquiry alongside critical media and learning. This is a framework-based classification with thinner evidence than a publication abstract; no detailed publication argument was located.</x:v>
      </x:c>
      <x:c r="H86" s="41" t="str">
        <x:v>https://campusdirectory.ucsc.edu/cd_detail?uid=ryking</x:v>
      </x:c>
      <x:c r="I86" s="3" t="str"/>
    </x:row>
    <x:row r="87" ht="115" customHeight="1">
      <x:c r="A87" s="3" t="str">
        <x:v>Toby H Loeffler</x:v>
      </x:c>
      <x:c r="B87" s="3" t="str">
        <x:v>tloeffle</x:v>
      </x:c>
      <x:c r="C87" s="3" t="str">
        <x:v>Erin go bragh: Banal Nationalism and the Joycean Performance of Irish Nationhood</x:v>
      </x:c>
      <x:c r="D87" s="3" t="str">
        <x:v>Article identification and scholarly discussion of its argument</x:v>
      </x:c>
      <x:c r="E87" s="3" t="str">
        <x:v>Not established</x:v>
      </x:c>
      <x:c r="F87" s="3" t="str">
        <x:v>Not established</x:v>
      </x:c>
      <x:c r="G87" s="3" t="str">
        <x:v>Erin go bragh: Banal Nationalism and the Joycean Performance of Irish Nationhood: The accessible discussion shows an analysis of everyday national belonging and Joyce’s criticism of exclusionary nationalism. It does not sufficiently establish the article’s own Left or Right commitment; the full article was not accessible.</x:v>
      </x:c>
      <x:c r="H87" s="41" t="str">
        <x:v>https://www.jstor.org/stable/30224663</x:v>
      </x:c>
      <x:c r="I87" s="3" t="str">
        <x:v>Limited argument access</x:v>
      </x:c>
    </x:row>
    <x:row r="88" ht="115" customHeight="1">
      <x:c r="A88" s="3" t="str">
        <x:v>Philip Longo</x:v>
      </x:c>
      <x:c r="B88" s="3" t="str">
        <x:v>plongo</x:v>
      </x:c>
      <x:c r="C88" s="3" t="str">
        <x:v>Circles of Sex: The Queer Origins of the Sexual Revolution</x:v>
      </x:c>
      <x:c r="D88" s="3" t="str">
        <x:v>Research-project account with author comments</x:v>
      </x:c>
      <x:c r="E88" s="3" t="str">
        <x:v>Not established</x:v>
      </x:c>
      <x:c r="F88" s="3" t="str">
        <x:v>Left-sympathetic</x:v>
      </x:c>
      <x:c r="G88" s="3" t="str">
        <x:v>Circles of Sex: The Queer Origins of the Sexual Revolution: The project affirmatively recovers queer networks and their contribution to sexual liberation. This is a queer-history recovery framework, not a classification based on sexual subject matter alone.</x:v>
      </x:c>
      <x:c r="H88" s="41" t="str">
        <x:v>https://news.ucsc.edu/2022/04/acls-keliiaa-longo/</x:v>
      </x:c>
      <x:c r="I88" s="3" t="str"/>
    </x:row>
    <x:row r="89" ht="115" customHeight="1">
      <x:c r="A89" s="3" t="str">
        <x:v>Sara Louise Nuila-Chae</x:v>
      </x:c>
      <x:c r="B89" s="3" t="str">
        <x:v>snuilach</x:v>
      </x:c>
      <x:c r="C89" s="3" t="str">
        <x:v>My Birthright: Reimagining the Tragic, Exceptional, and Community-Conscious Mulatto in Barack Obama’s Dreams From My Father</x:v>
      </x:c>
      <x:c r="D89" s="3" t="str">
        <x:v>Author-posted master’s-thesis abstract</x:v>
      </x:c>
      <x:c r="E89" s="3" t="str">
        <x:v>Not established</x:v>
      </x:c>
      <x:c r="F89" s="3" t="str">
        <x:v>Left-sympathetic</x:v>
      </x:c>
      <x:c r="G89" s="3" t="str">
        <x:v>My Birthright: Reimagining the Tragic, Exceptional, and Community-Conscious Mulatto in Barack Obama’s Dreams From My Father: The abstract critiques racial tokenization and American exceptionalism and proposes a community-conscious alternative to reductive mixed-race tropes. Coded as a critical-race and inclusive cultural argument.</x:v>
      </x:c>
      <x:c r="H89" s="41" t="str">
        <x:v>https://www.linkedin.com/in/sara-nuila-chae-2446541a6</x:v>
      </x:c>
      <x:c r="I89" s="3" t="str"/>
    </x:row>
    <x:row r="90" ht="115" customHeight="1">
      <x:c r="A90" s="3" t="str">
        <x:v>Sarah-Hope Parmeter</x:v>
      </x:c>
      <x:c r="B90" s="3" t="str">
        <x:v>shparmet</x:v>
      </x:c>
      <x:c r="C90" s="3" t="str">
        <x:v>Multilingual and multicultural rhetorics; LGBTQ young-adult literature</x:v>
      </x:c>
      <x:c r="D90" s="3" t="str">
        <x:v>Research statement; publication search</x:v>
      </x:c>
      <x:c r="E90" s="3" t="str">
        <x:v>Not established</x:v>
      </x:c>
      <x:c r="F90" s="3" t="str">
        <x:v>Not established</x:v>
      </x:c>
      <x:c r="G90" s="3" t="str">
        <x:v>Multilingual and multicultural rhetorics; LGBTQ young-adult literature: The profile clearly names political subject matter, but the reviewed material does not provide a sufficiently specific critical framework or attributable publication argument to establish direction. Topic alone is not treated as endorsement.</x:v>
      </x:c>
      <x:c r="H90" s="41" t="str">
        <x:v>https://campusdirectory.ucsc.edu/cd_detail?uid=shparmet</x:v>
      </x:c>
      <x:c r="I90" s="3" t="str">
        <x:v>Limited argument access</x:v>
      </x:c>
    </x:row>
    <x:row r="91" ht="115" customHeight="1">
      <x:c r="A91" s="3" t="str">
        <x:v>Kae Yuan Roybal</x:v>
      </x:c>
      <x:c r="B91" s="3" t="str">
        <x:v>krroybal</x:v>
      </x:c>
      <x:c r="C91" s="3" t="str">
        <x:v>Queer studies, inclusive pedagogy, and activist creative writing</x:v>
      </x:c>
      <x:c r="D91" s="3" t="str">
        <x:v>Research statement and listed creative-work context</x:v>
      </x:c>
      <x:c r="E91" s="3" t="str">
        <x:v>Not established</x:v>
      </x:c>
      <x:c r="F91" s="3" t="str">
        <x:v>Left-sympathetic</x:v>
      </x:c>
      <x:c r="G91" s="3" t="str">
        <x:v>Queer studies, inclusive pedagogy, and activist creative writing: The research description explicitly connects queer studies with inclusive pedagogy and activist creative practice. Coded from those adopted frameworks; the conclusion does not depend on inferring the writer’s private beliefs from a fictional character.</x:v>
      </x:c>
      <x:c r="H91" s="41" t="str">
        <x:v>https://campusdirectory.ucsc.edu/cd_detail?uid=krroybal</x:v>
      </x:c>
      <x:c r="I91" s="3" t="str"/>
    </x:row>
    <x:row r="92" ht="115" customHeight="1">
      <x:c r="A92" s="3" t="str">
        <x:v>Brenda Samantha Sanfilippo</x:v>
      </x:c>
      <x:c r="B92" s="3" t="str">
        <x:v>bsanfil</x:v>
      </x:c>
      <x:c r="C92" s="3" t="str">
        <x:v>Blood Wings: Feeling War in the Twenty-First Century</x:v>
      </x:c>
      <x:c r="D92" s="3" t="str">
        <x:v>Dissertation abstract</x:v>
      </x:c>
      <x:c r="E92" s="3" t="str">
        <x:v>Not established</x:v>
      </x:c>
      <x:c r="F92" s="3" t="str">
        <x:v>Not established</x:v>
      </x:c>
      <x:c r="G92" s="3" t="str">
        <x:v>Blood Wings: Feeling War in the Twenty-First Century: The dissertation interprets representations of war as ways to bridge the civilian-military divide and address the wounds of war. Concern for those consequences does not by itself establish a Left or Right position on the war or military policy.</x:v>
      </x:c>
      <x:c r="H92" s="41" t="str">
        <x:v>https://escholarship.org/uc/item/09g6v217</x:v>
      </x:c>
      <x:c r="I92" s="3" t="str">
        <x:v>Reviewed argument lacks clear Left/Right direction</x:v>
      </x:c>
    </x:row>
    <x:row r="93" ht="115" customHeight="1">
      <x:c r="A93" s="3" t="str">
        <x:v>Lisa Ann Schilz</x:v>
      </x:c>
      <x:c r="B93" s="3" t="str">
        <x:v>lschilz</x:v>
      </x:c>
      <x:c r="C93" s="3" t="str">
        <x:v>Violent Inscriptions: Border Crossings in Early Nineteenth-Century American Literary History</x:v>
      </x:c>
      <x:c r="D93" s="3" t="str">
        <x:v>Dissertation abstract</x:v>
      </x:c>
      <x:c r="E93" s="3" t="str">
        <x:v>Not established</x:v>
      </x:c>
      <x:c r="F93" s="3" t="str">
        <x:v>Left-sympathetic</x:v>
      </x:c>
      <x:c r="G93" s="3" t="str">
        <x:v>Violent Inscriptions: Border Crossings in Early Nineteenth-Century American Literary History: The dissertation challenges US and Anglophone hegemony, dominant nation-state categories, and monocultural literary history through marginalized multilingual archives and histories of violence. This is a substantive critical borderlands framing.</x:v>
      </x:c>
      <x:c r="H93" s="41" t="str">
        <x:v>https://escholarship.org/uc/item/20k364p7</x:v>
      </x:c>
      <x:c r="I93" s="3" t="str"/>
    </x:row>
    <x:row r="94" ht="115" customHeight="1">
      <x:c r="A94" s="3" t="str">
        <x:v>Andrea Seeger</x:v>
      </x:c>
      <x:c r="B94" s="3" t="str">
        <x:v>anseeger</x:v>
      </x:c>
      <x:c r="C94" s="3" t="str">
        <x:v>Writing, discrimination, and inequality</x:v>
      </x:c>
      <x:c r="D94" s="3" t="str">
        <x:v>Research expertise statement; publication search</x:v>
      </x:c>
      <x:c r="E94" s="3" t="str">
        <x:v>Not established</x:v>
      </x:c>
      <x:c r="F94" s="3" t="str">
        <x:v>Not established</x:v>
      </x:c>
      <x:c r="G94" s="3" t="str">
        <x:v>Writing, discrimination, and inequality: The profile documents political subject matter, but no attributable publication abstract or developed argument establishing direction was found. Expertise in inequality is not treated as a private political affiliation.</x:v>
      </x:c>
      <x:c r="H94" s="41" t="str">
        <x:v>https://campusdirectory.ucsc.edu/cd_detail?uid=anseeger</x:v>
      </x:c>
      <x:c r="I94" s="3" t="str">
        <x:v>Limited argument access</x:v>
      </x:c>
    </x:row>
    <x:row r="95" ht="115" customHeight="1">
      <x:c r="A95" s="3" t="str">
        <x:v>Brett Richard Jacinto Shanley</x:v>
      </x:c>
      <x:c r="B95" s="3" t="str">
        <x:v>bshanley</x:v>
      </x:c>
      <x:c r="C95" s="3" t="str">
        <x:v>Critical pedagogy and critical media literacy; AI and the End of College Writing as We’ve Known It</x:v>
      </x:c>
      <x:c r="D95" s="3" t="str">
        <x:v>University research statement and conference abstract</x:v>
      </x:c>
      <x:c r="E95" s="3" t="str">
        <x:v>Not established</x:v>
      </x:c>
      <x:c r="F95" s="3" t="str">
        <x:v>Left-sympathetic</x:v>
      </x:c>
      <x:c r="G95" s="3" t="str">
        <x:v>Critical pedagogy and critical media literacy; AI and the End of College Writing as We’ve Known It: The stated research explicitly adopts critical pedagogy and critical media literacy. The writing project also rejects a narrowly utilitarian service model in favor of transformative education and civic engagement. The framework, not AI use alone, supports this coding.</x:v>
      </x:c>
      <x:c r="H95" s="41" t="str">
        <x:v>https://writingprogram.ucmerced.edu/bshanley</x:v>
      </x:c>
      <x:c r="I95" s="3" t="str"/>
    </x:row>
    <x:row r="96" ht="180" customHeight="1">
      <x:c r="A96" s="3" t="str">
        <x:v>Heather M Shearer</x:v>
      </x:c>
      <x:c r="B96" s="3" t="str">
        <x:v>hshearer</x:v>
      </x:c>
      <x:c r="C96" s="3" t="str">
        <x:v>Verbal Orders Don’t Go—Write It!: Building and Maintaining the Promised Land</x:v>
      </x:c>
      <x:c r="D96" s="3" t="str">
        <x:v>Authorized full-text reprint, especially conclusion</x:v>
      </x:c>
      <x:c r="E96" s="3" t="str">
        <x:v>Not established</x:v>
      </x:c>
      <x:c r="F96" s="3" t="str">
        <x:v>Left-sympathetic</x:v>
      </x:c>
      <x:c r="G96" s="3" t="str">
        <x:v>Verbal Orders Don’t Go—Write It!: Building and Maintaining the Promised Land: The conclusion says contemporary environmental destruction and resurgent white supremacy may make utopian reconstruction necessary, and recommends learning organizational lessons from Peoples Temple. This is sympathy for reconstructive social change, not endorsement of Jones’s crimes. The conclusion supplies evidence missed by reading only the abstract and opening.</x:v>
      </x:c>
      <x:c r="H96" s="41" t="str">
        <x:v>https://jonestown.sdsu.edu/?page_id=121081</x:v>
      </x:c>
      <x:c r="I96" s="3" t="str"/>
    </x:row>
    <x:row r="97" ht="115" customHeight="1">
      <x:c r="A97" s="3" t="str">
        <x:v>Denise L Silva</x:v>
      </x:c>
      <x:c r="B97" s="3" t="str">
        <x:v>dsilva</x:v>
      </x:c>
      <x:c r="C97" s="3" t="str">
        <x:v>Gender, cultural, and urban studies</x:v>
      </x:c>
      <x:c r="D97" s="3" t="str">
        <x:v>Research expertise statement; publication search</x:v>
      </x:c>
      <x:c r="E97" s="3" t="str">
        <x:v>Not established</x:v>
      </x:c>
      <x:c r="F97" s="3" t="str">
        <x:v>Not established</x:v>
      </x:c>
      <x:c r="G97" s="3" t="str">
        <x:v>Gender, cultural, and urban studies: The available profile establishes political topics but not a directional argument. A degree in feminist studies alone was not treated as an argument; publications by Denise Ferreira da Silva were not attributed to this faculty member.</x:v>
      </x:c>
      <x:c r="H97" s="41" t="str">
        <x:v>https://campusdirectory.ucsc.edu/cd_detail?uid=dsilva</x:v>
      </x:c>
      <x:c r="I97" s="3" t="str">
        <x:v>Limited argument access</x:v>
      </x:c>
    </x:row>
    <x:row r="98" ht="115" customHeight="1">
      <x:c r="A98" s="3" t="str">
        <x:v>Kiva Silver</x:v>
      </x:c>
      <x:c r="B98" s="3" t="str">
        <x:v>ksilver</x:v>
      </x:c>
      <x:c r="C98" s="3" t="str">
        <x:v>Peasants in Paris</x:v>
      </x:c>
      <x:c r="D98" s="3" t="str">
        <x:v>Article abstract</x:v>
      </x:c>
      <x:c r="E98" s="3" t="str">
        <x:v>Not established</x:v>
      </x:c>
      <x:c r="F98" s="3" t="str">
        <x:v>Not established</x:v>
      </x:c>
      <x:c r="G98" s="3" t="str">
        <x:v>Peasants in Paris: The article argues that migration reinforced rural ties and landholding rather than simply dissolving peasant communities. This historical explanation does not establish a Left or Right position on contemporary migration or property policy.</x:v>
      </x:c>
      <x:c r="H98" s="41" t="str">
        <x:v>https://doi.org/10.1093/fh/cru077</x:v>
      </x:c>
      <x:c r="I98" s="3" t="str">
        <x:v>Reviewed argument lacks clear Left/Right direction</x:v>
      </x:c>
    </x:row>
    <x:row r="99" ht="115" customHeight="1">
      <x:c r="A99" s="3" t="str">
        <x:v>Ajit Abraham</x:v>
      </x:c>
      <x:c r="B99" s="3" t="str">
        <x:v>ajabraha</x:v>
      </x:c>
      <x:c r="C99" s="3" t="str">
        <x:v>Postcolonial studies, labor and social movements, and globalization</x:v>
      </x:c>
      <x:c r="D99" s="3" t="str">
        <x:v>University research biography; publication search</x:v>
      </x:c>
      <x:c r="E99" s="3" t="str">
        <x:v>Not established</x:v>
      </x:c>
      <x:c r="F99" s="3" t="str">
        <x:v>Left-sympathetic</x:v>
      </x:c>
      <x:c r="G99" s="3" t="str">
        <x:v>Postcolonial studies, labor and social movements, and globalization: The research biography explicitly locates the work within postcolonial studies and labor/social-movement inquiry. Coded from the adopted critical framework, rather than presumed views from teaching or namesake publications.</x:v>
      </x:c>
      <x:c r="H99" s="41" t="str">
        <x:v>https://collegenine.ucsc.edu/visit-contact-us/college-faculty-staff-directory/?directoryprofilecruzid=ajabraha</x:v>
      </x:c>
      <x:c r="I99" s="3" t="str"/>
    </x:row>
    <x:row r="100" ht="115" customHeight="1">
      <x:c r="A100" s="3" t="str">
        <x:v>Jody Kleinberg Biehl</x:v>
      </x:c>
      <x:c r="B100" s="3" t="str">
        <x:v>jkbiehl</x:v>
      </x:c>
      <x:c r="C100" s="3" t="str">
        <x:v>Finding Refuge in Buffalo</x:v>
      </x:c>
      <x:c r="D100" s="3" t="str">
        <x:v>Project account quoting the author’s introduction</x:v>
      </x:c>
      <x:c r="E100" s="3" t="str">
        <x:v>Not established</x:v>
      </x:c>
      <x:c r="F100" s="3" t="str">
        <x:v>Left-sympathetic</x:v>
      </x:c>
      <x:c r="G100" s="3" t="str">
        <x:v>Finding Refuge in Buffalo: The project affirmatively celebrates refugees and immigrants, foregrounding their survival of racism and displacement. Coded as an interpretive pro-inclusion framing of a contested public issue; it does not establish agreement with every immigration policy associated with the Left.</x:v>
      </x:c>
      <x:c r="H100" s="41" t="str">
        <x:v>https://www.buffalo.edu/ubnow/briefs/2019/05/biehl-refuge.html</x:v>
      </x:c>
      <x:c r="I100" s="3" t="str"/>
    </x:row>
    <x:row r="101" ht="115" customHeight="1">
      <x:c r="A101" s="3" t="str">
        <x:v>Maria Frangos</x:v>
      </x:c>
      <x:c r="B101" s="3" t="str">
        <x:v>mef</x:v>
      </x:c>
      <x:c r="C101" s="3" t="str">
        <x:v>Gender, drama, and Renaissance literature</x:v>
      </x:c>
      <x:c r="D101" s="3" t="str">
        <x:v>Research expertise statement; publication search</x:v>
      </x:c>
      <x:c r="E101" s="3" t="str">
        <x:v>Not established</x:v>
      </x:c>
      <x:c r="F101" s="3" t="str">
        <x:v>Not established</x:v>
      </x:c>
      <x:c r="G101" s="3" t="str">
        <x:v>Gender, drama, and Renaissance literature: The profile establishes gender and cultural research, but the search did not locate an attributable abstract or argument establishing direction. Course titles and other scholars’ acknowledgments were not substituted for research conclusions.</x:v>
      </x:c>
      <x:c r="H101" s="41" t="str">
        <x:v>https://campusdirectory.ucsc.edu/cd_detail?uid=mef</x:v>
      </x:c>
      <x:c r="I101" s="3" t="str">
        <x:v>Limited argument access</x:v>
      </x:c>
    </x:row>
    <x:row r="102" ht="115" customHeight="1">
      <x:c r="A102" s="3" t="str">
        <x:v>Laura E Martin</x:v>
      </x:c>
      <x:c r="B102" s="3" t="str">
        <x:v>lemartin</x:v>
      </x:c>
      <x:c r="C102" s="3" t="str">
        <x:v>Servants Have the Worser Lives: The Poetics and Rhetorics of Servitude and Slavery in Inkle and Yarico’s Barbados</x:v>
      </x:c>
      <x:c r="D102" s="3" t="str">
        <x:v>Publisher collection description and chapter contents</x:v>
      </x:c>
      <x:c r="E102" s="3" t="str">
        <x:v>Not established</x:v>
      </x:c>
      <x:c r="F102" s="3" t="str">
        <x:v>Not established</x:v>
      </x:c>
      <x:c r="G102" s="3" t="str">
        <x:v>Servants Have the Worser Lives: The Poetics and Rhetorics of Servitude and Slavery in Inkle and Yarico’s Barbados: The chapter contributes to analysis of how slavery and servitude were represented in eighteenth-century writing. The collection’s broader rhetorical argument does not establish the specific direction of Martin’s chapter; a chapter abstract or full text was not located.</x:v>
      </x:c>
      <x:c r="H102" s="41" t="str">
        <x:v>https://www.routledge.com/Invoking-Slavery-in-the-Eighteenth-Century-British-Imagination/Beach-Swaminathan/p/book/9781409469988</x:v>
      </x:c>
      <x:c r="I102" s="3" t="str">
        <x:v>Limited argument access</x:v>
      </x:c>
    </x:row>
    <x:row r="103" ht="115" customHeight="1">
      <x:c r="A103" s="3" t="str">
        <x:v>Gary B Miles</x:v>
      </x:c>
      <x:c r="B103" s="3" t="str">
        <x:v>miles</x:v>
      </x:c>
      <x:c r="C103" s="3" t="str">
        <x:v>Livy: Reconstructing Early Rome</x:v>
      </x:c>
      <x:c r="D103" s="3" t="str">
        <x:v>Publisher description and scholarly review</x:v>
      </x:c>
      <x:c r="E103" s="3" t="str">
        <x:v>Not established</x:v>
      </x:c>
      <x:c r="F103" s="3" t="str">
        <x:v>Not established</x:v>
      </x:c>
      <x:c r="G103" s="3" t="str">
        <x:v>Livy: Reconstructing Early Rome: The book analyzes Roman historical memory, origins, and political ideology. The reviewed argument reconstructs ancient national identity without clearly advancing a contemporary Left or Right position.</x:v>
      </x:c>
      <x:c r="H103" s="41" t="str">
        <x:v>https://books.google.com/books?id=TlhuDwAAQBAJ</x:v>
      </x:c>
      <x:c r="I103" s="3" t="str">
        <x:v>Reviewed argument lacks clear Left/Right direction</x:v>
      </x:c>
    </x:row>
    <x:row r="104" ht="115" customHeight="1">
      <x:c r="A104" s="3" t="str">
        <x:v>Jerome Neu</x:v>
      </x:c>
      <x:c r="B104" s="3" t="str">
        <x:v>neu</x:v>
      </x:c>
      <x:c r="C104" s="3" t="str">
        <x:v>Sticks and Stones: The Philosophy of Insults</x:v>
      </x:c>
      <x:c r="D104" s="3" t="str">
        <x:v>Chapter abstract on speech and regulation</x:v>
      </x:c>
      <x:c r="E104" s="3" t="str">
        <x:v>Not established</x:v>
      </x:c>
      <x:c r="F104" s="3" t="str">
        <x:v>Not established</x:v>
      </x:c>
      <x:c r="G104" s="3" t="str">
        <x:v>Sticks and Stones: The Philosophy of Insults: The chapter examines the boundary between speech, action, offense, and First Amendment protection. A philosophical case that speech protection has limits is not uniquely Left or Right without the further political argument.</x:v>
      </x:c>
      <x:c r="H104" s="41" t="str">
        <x:v>https://academic.oup.com/book/12807/chapter-abstract/163002986</x:v>
      </x:c>
      <x:c r="I104" s="3" t="str">
        <x:v>Reviewed argument lacks clear Left/Right direction</x:v>
      </x:c>
    </x:row>
    <x:row r="105" ht="115" customHeight="1">
      <x:c r="A105" s="3" t="str">
        <x:v>Forrest G Robinson</x:v>
      </x:c>
      <x:c r="B105" s="3" t="str">
        <x:v>robinson</x:v>
      </x:c>
      <x:c r="C105" s="3" t="str">
        <x:v>In Bad Faith: The Dynamics of Deception in Mark Twain’s America</x:v>
      </x:c>
      <x:c r="D105" s="3" t="str">
        <x:v>Publisher description reproduced by bookseller; author bibliography</x:v>
      </x:c>
      <x:c r="E105" s="3" t="str">
        <x:v>Not established</x:v>
      </x:c>
      <x:c r="F105" s="3" t="str">
        <x:v>Left-sympathetic</x:v>
      </x:c>
      <x:c r="G105" s="3" t="str">
        <x:v>In Bad Faith: The Dynamics of Deception in Mark Twain’s America: The interpretation exposes the conflict between socially sanctioned Christian morality and loyalty to an enslaved person as a form of cultural self-deception. Coded as an interpretive egalitarian critique of racial hierarchy, rather than from Twain’s own politics alone.</x:v>
      </x:c>
      <x:c r="H105" s="41" t="str">
        <x:v>https://www.bol.com/be/fr/f/-/36486976/</x:v>
      </x:c>
      <x:c r="I105" s="3" t="str"/>
    </x:row>
    <x:row r="106" ht="115" customHeight="1">
      <x:c r="A106" s="3" t="str">
        <x:v>James A Wilson</x:v>
      </x:c>
      <x:c r="B106" s="3" t="str">
        <x:v>jawilson</x:v>
      </x:c>
      <x:c r="C106" s="3" t="str">
        <x:v>Ritual and Reception: Ezra Pound’s Translations of Troubadour and Chinese Lyrics</x:v>
      </x:c>
      <x:c r="D106" s="3" t="str">
        <x:v>Dissertation identification and research statement</x:v>
      </x:c>
      <x:c r="E106" s="3" t="str">
        <x:v>Not established</x:v>
      </x:c>
      <x:c r="F106" s="3" t="str">
        <x:v>Not established</x:v>
      </x:c>
      <x:c r="G106" s="3" t="str">
        <x:v>Ritual and Reception: Ezra Pound’s Translations of Troubadour and Chinese Lyrics: The available record identifies a study of translation and political-literary movements but supplies no accessible abstract establishing direction. Pound’s politics are not attributed to the scholar who studies him.</x:v>
      </x:c>
      <x:c r="H106" s="41" t="str">
        <x:v>https://campusdirectory.ucsc.edu/cd_detail?uid=jawilson</x:v>
      </x:c>
      <x:c r="I106" s="3" t="str">
        <x:v>Limited argument access</x:v>
      </x:c>
    </x:row>
    <x:row r="107" ht="115" customHeight="1">
      <x:c r="A107" s="3" t="str">
        <x:v>Rasmus G Winther</x:v>
      </x:c>
      <x:c r="B107" s="3" t="str">
        <x:v>rgw</x:v>
      </x:c>
      <x:c r="C107" s="3" t="str">
        <x:v>Troubling Populations: Where Races Go, Populations Must Follow</x:v>
      </x:c>
      <x:c r="D107" s="3" t="str">
        <x:v>Coauthored article abstract</x:v>
      </x:c>
      <x:c r="E107" s="3" t="str">
        <x:v>Not established</x:v>
      </x:c>
      <x:c r="F107" s="3" t="str">
        <x:v>Left-sympathetic</x:v>
      </x:c>
      <x:c r="G107" s="3" t="str">
        <x:v>Troubling Populations: Where Races Go, Populations Must Follow: The article explicitly calls for an antiracist science of human variation and argues that inherited racial categories should not be taken for granted in population genetics. The normative antiracist intervention is stated in the abstract.</x:v>
      </x:c>
      <x:c r="H107" s="41" t="str">
        <x:v>https://doi.org/10.1086/741015</x:v>
      </x:c>
      <x:c r="I107" s="3" t="str"/>
    </x:row>
  </x:sheetData>
  <x:mergeCells>
    <x:mergeCell ref="A1:I2"/>
    <x:mergeCell ref="A3:I3"/>
  </x:mergeCells>
  <x:pageMargins left="0.7" right="0.7" top="0.75" bottom="0.75" header="0.3" footer="0.3"/>
  <x:tableParts count="1">
    <x:tablePart xmlns:r="http://schemas.openxmlformats.org/officeDocument/2006/relationships" r:id="R537778e43c744413"/>
  </x:tableParts>
</x:worksheet>
</file>

<file path=xl/worksheets/sheet5.xml><?xml version="1.0" encoding="utf-8"?>
<x:worksheet xmlns:x="http://schemas.openxmlformats.org/spreadsheetml/2006/main">
  <x:sheetPr>
    <x:tabColor rgb="FF087F8C"/>
  </x:sheetPr>
  <x:sheetViews>
    <x:sheetView showGridLines="0" workbookViewId="0">
      <x:pane ySplit="3" topLeftCell="A4" activePane="bottomLeft" state="frozen"/>
    </x:sheetView>
  </x:sheetViews>
  <x:sheetFormatPr defaultRowHeight="15"/>
  <x:cols>
    <x:col min="1" max="1" width="23.329999923706055"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s>
  <x:sheetData>
    <x:row r="1" ht="26" customHeight="1">
      <x:c r="A1" s="4" t="str">
        <x:v>Method, definitions, and sources</x:v>
      </x:c>
      <x:c r="B1" s="4"/>
      <x:c r="C1" s="4"/>
      <x:c r="D1" s="4"/>
      <x:c r="E1" s="4"/>
      <x:c r="F1" s="4"/>
      <x:c r="G1" s="4"/>
      <x:c r="H1" s="4"/>
    </x:row>
    <x:row r="2" ht="26" customHeight="1">
      <x:c r="A2" s="4"/>
      <x:c r="B2" s="4"/>
      <x:c r="C2" s="4"/>
      <x:c r="D2" s="4"/>
      <x:c r="E2" s="4"/>
      <x:c r="F2" s="4"/>
      <x:c r="G2" s="4"/>
      <x:c r="H2" s="4"/>
    </x:row>
    <x:row r="3" ht="30" customHeight="1">
      <x:c r="A3" s="7" t="str">
        <x:v>Roster snapshot: 20 October 2026. Twelve research-direction classifications updated 21 October 2026.</x:v>
      </x:c>
      <x:c r="B3" s="7"/>
      <x:c r="C3" s="7"/>
      <x:c r="D3" s="7"/>
      <x:c r="E3" s="7"/>
      <x:c r="F3" s="7"/>
      <x:c r="G3" s="7"/>
      <x:c r="H3" s="7"/>
    </x:row>
    <x:row r="4">
      <x:c r="A4" s="14"/>
      <x:c r="B4" s="14"/>
      <x:c r="C4" s="14"/>
      <x:c r="D4" s="14"/>
      <x:c r="E4" s="14"/>
      <x:c r="F4" s="14"/>
      <x:c r="G4" s="14"/>
      <x:c r="H4" s="14"/>
    </x:row>
    <x:row r="5" ht="93" customHeight="1">
      <x:c r="A5" s="36" t="str">
        <x:v>Population</x:v>
      </x:c>
      <x:c r="B5" s="37" t="str">
        <x:v>The division roster supplies 240 distinct people. Department core, principal, lecturer and emeriti lists add 24, for 264 unique UCSC identifiers. People appearing more than once are counted once. Staff, students, outside affiliated-only faculty, honorary appointments, and separate in-memoriam lists are not added. The selected population includes emeriti and may contain historical or stale entries. It is a roster inventory, not a verified current-employment or current-teaching census.</x:v>
      </x:c>
      <x:c r="C5" s="37"/>
      <x:c r="D5" s="37"/>
      <x:c r="E5" s="37"/>
      <x:c r="F5" s="37"/>
      <x:c r="G5" s="37"/>
      <x:c r="H5" s="37"/>
    </x:row>
    <x:row r="6" ht="93" customHeight="1">
      <x:c r="A6" s="11" t="str">
        <x:v>Political = Yes</x:v>
      </x:c>
      <x:c r="B6" s="35" t="str">
        <x:v>At least one documented research or creative-scholarship topic substantively addresses government, public power, law, rights, war, nationalism, collective identity, social or economic systems, hierarchy, or social change. Examples include colonialism, empire, slavery, oppression, race relations, gender relations, feminist and queer theory, labor, capitalism, Marxism, censorship, redistribution, and environmental policy or ethics. These examples are not an exhaustive keyword list. Conventional political history counts.</x:v>
      </x:c>
      <x:c r="C6" s="35"/>
      <x:c r="D6" s="35"/>
      <x:c r="E6" s="35"/>
      <x:c r="F6" s="35"/>
      <x:c r="G6" s="35"/>
      <x:c r="H6" s="35"/>
    </x:row>
    <x:row r="7" ht="93" customHeight="1">
      <x:c r="A7" s="36" t="str">
        <x:v>Political = No</x:v>
      </x:c>
      <x:c r="B7" s="37" t="str">
        <x:v>Research information was available, but no political research was identified under the stated criteria. This is distinct from insufficient information, where there was not enough research information to decide. Linguistic structure, cognition, general literary study, religious history, unspecified critical theory, and physical environmental processes are not automatically political. No applies to the reviewed material; it does not certify that every publication is nonpolitical.</x:v>
      </x:c>
      <x:c r="C7" s="37"/>
      <x:c r="D7" s="37"/>
      <x:c r="E7" s="37"/>
      <x:c r="F7" s="37"/>
      <x:c r="G7" s="37"/>
      <x:c r="H7" s="37"/>
    </x:row>
    <x:row r="8" ht="93" customHeight="1">
      <x:c r="A8" s="11" t="str">
        <x:v>Research availability</x:v>
      </x:c>
      <x:c r="B8" s="35" t="str">
        <x:v>Research listed means a public research description, stated area of expertise, creative scholarship, or identifiable publication was found in the reviewed sources. The narrower directory measure uses UCSC directory fields or a biography that actually describes research or creative work. Teaching subjects, courses, degrees, and administrative roles alone do not qualify. Political is blank when research was not found. These rows enter the availability chart, not the research-classification denominator.</x:v>
      </x:c>
      <x:c r="C8" s="35"/>
      <x:c r="D8" s="35"/>
      <x:c r="E8" s="35"/>
      <x:c r="F8" s="35"/>
      <x:c r="G8" s="35"/>
      <x:c r="H8" s="35"/>
    </x:row>
    <x:row r="9" ht="78" customHeight="1">
      <x:c r="A9" s="36" t="str">
        <x:v>Evidence reviewed</x:v>
      </x:c>
      <x:c r="B9" s="37" t="str">
        <x:v>University profiles were checked for research interests, expertise, biographies, and selected publications. Department research pages, author websites, dissertations, publisher descriptions, and publication abstracts supplemented missing or ambiguous descriptions. This is not a complete full-text review of every publication. Each row records its sources, coding basis, and evidence coverage. Source summaries are paraphrases.</x:v>
      </x:c>
      <x:c r="C9" s="37"/>
      <x:c r="D9" s="37"/>
      <x:c r="E9" s="37"/>
      <x:c r="F9" s="37"/>
      <x:c r="G9" s="37"/>
      <x:c r="H9" s="37"/>
    </x:row>
    <x:row r="10" ht="78" customHeight="1">
      <x:c r="A10" s="11" t="str">
        <x:v>Rank and status</x:v>
      </x:c>
      <x:c r="B10" s="35" t="str">
        <x:v>Academic rank and appointment status are separate. Unqualified Professor and Distinguished Professor are normalized to Full. Teaching professors and lecturers are separated from the conventional professoriate. Explicit emeritus titles or department emeriti rosters supersede an inconsistent division grouping. Reported titles and resolution notes remain visible. Age and hire-year data were not collected.</x:v>
      </x:c>
      <x:c r="C10" s="35"/>
      <x:c r="D10" s="35"/>
      <x:c r="E10" s="35"/>
      <x:c r="F10" s="35"/>
      <x:c r="G10" s="35"/>
      <x:c r="H10" s="35"/>
    </x:row>
    <x:row r="11" ht="78" customHeight="1">
      <x:c r="A11" s="36" t="str">
        <x:v>Department grouping</x:v>
      </x:c>
      <x:c r="B11" s="37" t="str">
        <x:v>The reported department is used where it identifies a Humanities department. Otherwise an explicit core departmental roster is used; unresolved division or college listings remain under Humanities / other units. CRES principal faculty with outside home departments are included and flagged. Cross-listed faculty are counted once, so these are mutually exclusive analysis groups rather than departmental staffing totals.</x:v>
      </x:c>
      <x:c r="C11" s="37"/>
      <x:c r="D11" s="37"/>
      <x:c r="E11" s="37"/>
      <x:c r="F11" s="37"/>
      <x:c r="G11" s="37"/>
      <x:c r="H11" s="37"/>
    </x:row>
    <x:row r="12" ht="66" customHeight="1">
      <x:c r="A12" s="11" t="str">
        <x:v>Program changes</x:v>
      </x:c>
      <x:c r="B12" s="35" t="str">
        <x:v>Feminist Studies closed as a department in summer 2025, while the undergraduate program continues. Directory labels still include Feminist Studies. Those labels are retained rather than retrospectively reallocating every person. Source: https://humanities.ucsc.edu/about/departments-and-programs/</x:v>
      </x:c>
      <x:c r="C12" s="35"/>
      <x:c r="D12" s="35"/>
      <x:c r="E12" s="35"/>
      <x:c r="F12" s="35"/>
      <x:c r="G12" s="35"/>
      <x:c r="H12" s="35"/>
    </x:row>
    <x:row r="13" ht="93" customHeight="1">
      <x:c r="A13" s="36" t="str">
        <x:v>Denominators</x:v>
      </x:c>
      <x:c r="B13" s="37" t="str">
        <x:v>Stage 1 divides research availability by all 264 people. Stage 2 divides political research by the 240 people with listed research. Stage 3 divides each direction category by all 183 political entries, including entries whose direction is not established. A separate column divides Left, Right, and Mixed by the 153 entries with established direction. Department and appointment tables use the same conditional denominators. Each person counts once; these are not percentages of publications.</x:v>
      </x:c>
      <x:c r="C13" s="37"/>
      <x:c r="D13" s="37"/>
      <x:c r="E13" s="37"/>
      <x:c r="F13" s="37"/>
      <x:c r="G13" s="37"/>
      <x:c r="H13" s="37"/>
    </x:row>
    <x:row r="14" ht="78" customHeight="1">
      <x:c r="A14" s="11" t="str">
        <x:v>Interpretation</x:v>
      </x:c>
      <x:c r="B14" s="35" t="str">
        <x:v>The data measure the prevalence of broadly defined political research topics in the reviewed sources. They do not measure course content, classroom conduct, parent expectations, personal beliefs, or change over time. The broad rubric includes conventional political and military history as well as critical theory. An earlier-career comparison can also reflect differences in departments and academic fields.</x:v>
      </x:c>
      <x:c r="C14" s="35"/>
      <x:c r="D14" s="35"/>
      <x:c r="E14" s="35"/>
      <x:c r="F14" s="35"/>
      <x:c r="G14" s="35"/>
      <x:c r="H14" s="35"/>
    </x:row>
    <x:row r="15" ht="123" customHeight="1">
      <x:c r="A15" s="36" t="str">
        <x:v>Direction of argument</x:v>
      </x:c>
      <x:c r="B15" s="37" t="str">
        <x:v>Manual interpretive coding of cited work: Left-sympathetic includes affirmative progressive, feminist, critical-race, Marxist/socialist, anticapitalist, decolonial, abolitionist, or environmental-justice arguments and adopted frameworks. An expressly sympathetic portrayal can support an interpretive judgment, marked in the reason. Right-sympathetic includes affirmative conservative/traditionalist arguments, such as Literature Lost. Mixed requires opposing directional arguments, not mere complexity. Not established means direction was not demonstrated, not neutrality. Subject matter or journal venue alone does not determine direction. Labels describe the reviewed work, not private beliefs or every publication.</x:v>
      </x:c>
      <x:c r="C15" s="37"/>
      <x:c r="D15" s="37"/>
      <x:c r="E15" s="37"/>
      <x:c r="F15" s="37"/>
      <x:c r="G15" s="37"/>
      <x:c r="H15" s="37"/>
    </x:row>
    <x:row r="16" ht="93" customHeight="1">
      <x:c r="A16" s="11" t="str">
        <x:v>Historical lead: Lease</x:v>
      </x:c>
      <x:c r="B16" s="35" t="str">
        <x:v>Full user-supplied article read: Gary Lease, “The rise and fall of Religious Studies at Santa Cruz,” Method &amp; Theory in the Study of Religion 7(4), 1995, pp. 305–324 (lecture delivered 6 February 1989). Disestablishment effective 30 June 1980 (p. 319). Lease emphasizes curricular and conceptual failures alongside budget constraints, and advocates graduate study of religion as a cultural system distributing power and authority (pp. 316–323). Source: https://www.jstor.org/stable/23549671</x:v>
      </x:c>
      <x:c r="C16" s="35"/>
      <x:c r="D16" s="35"/>
      <x:c r="E16" s="35"/>
      <x:c r="F16" s="35"/>
      <x:c r="G16" s="35"/>
      <x:c r="H16" s="35"/>
    </x:row>
    <x:row r="17" ht="66" customHeight="1">
      <x:c r="A17" s="36" t="str">
        <x:v>Historical relationship</x:v>
      </x:c>
      <x:c r="B17" s="37" t="str">
        <x:v>UCSC’s James Clifford oral history, printed p. 61, says Religious Studies was disestablished and Gary Lease then joined History of Consciousness; its note dates the transfer to 1980. This describes a transfer into an existing program. Source: https://escholarship.org/uc/item/0r64t762</x:v>
      </x:c>
      <x:c r="C17" s="37"/>
      <x:c r="D17" s="37"/>
      <x:c r="E17" s="37"/>
      <x:c r="F17" s="37"/>
      <x:c r="G17" s="37"/>
      <x:c r="H17" s="37"/>
    </x:row>
    <x:row r="18" ht="160" customHeight="1">
      <x:c r="A18" s="11" t="str">
        <x:v>Reproducibility</x:v>
      </x:c>
      <x:c r="B18" s="35" t="str">
        <x:v>UCSC identifiers prevent duplicate counting. Faculty A–E contain the requested data; T–Y add availability and direction with reasons and sources. E, T, and W are editable judgments; revise them consistently. Formula summaries and charts update for the 264 rows. Direction audit records the follow-up to all 102 previously unresolved entries, naming the work and material actually read; it is a dated review log. Research statements remain the best available evidence in some cases. One reviewer performed the coding; no inter-rater reliability study was conducted. Faculty AC links to profiles with a Research Interests field. A blank AC cell means that field was not present in the reviewed profile; other research evidence may still be available.</x:v>
      </x:c>
      <x:c r="C18" s="35"/>
      <x:c r="D18" s="35"/>
      <x:c r="E18" s="35"/>
      <x:c r="F18" s="35"/>
      <x:c r="G18" s="35"/>
      <x:c r="H18" s="35"/>
    </x:row>
    <x:row r="19" ht="78" customHeight="1">
      <x:c r="A19" s="36" t="str">
        <x:v>Main Senate cohort</x:v>
      </x:c>
      <x:c r="B19" s="37" t="str">
        <x:v>188 entries: 106 regular professors, 9 teaching professors, and 73 emeriti. Excludes 76 non-Senate appointments: 74 listed as lecturers and two further entries listed under Lecturers and Postdocs. Both categories are non-Senate. Part-time/full-time percentages were not collected. Faculty Z–AB record inclusion and evidence. Senate summary is the main analysis; Statistics preserves the original all-roster analysis.</x:v>
      </x:c>
      <x:c r="C19" s="37"/>
      <x:c r="D19" s="37"/>
      <x:c r="E19" s="37"/>
      <x:c r="F19" s="37"/>
      <x:c r="G19" s="37"/>
      <x:c r="H19" s="37"/>
    </x:row>
    <x:row r="20" ht="93" customHeight="1">
      <x:c r="A20" s="11" t="str">
        <x:v>Senate appointment rules</x:v>
      </x:c>
      <x:c r="B20" s="35" t="str">
        <x:v>The professorial series and lecturers with security of employment (now the professor-of-teaching series) confer Senate membership. Teaching professors are retained. Source: https://senate.universityofcalifornia.edu/bylaws-regulations/appendix2.html ; current title terminology: https://academicpersonnel.ucsc.edu/issued-policies-apm/2024/08/issuance-of-revised-uc-academic-personnel-policy-manual-apm-285-professor-of-teaching-series-formerly-lecturer-with-security-of-employment-series/</x:v>
      </x:c>
      <x:c r="C20" s="35"/>
      <x:c r="D20" s="35"/>
      <x:c r="E20" s="35"/>
      <x:c r="F20" s="35"/>
      <x:c r="G20" s="35"/>
      <x:c r="H20" s="35"/>
    </x:row>
    <x:row r="21" ht="78" customHeight="1">
      <x:c r="A21" s="36" t="str">
        <x:v>Older lecturer titles</x:v>
      </x:c>
      <x:c r="B21" s="37" t="str">
        <x:v>The official 2025–26 UCSC faculty catalogue identifies Gildas Hamel as Teaching Professor Emeritus, and David Orlando and Roswell Spafford as Associate Teaching Professor Emeritus. They are included; the older directory titles remain in column G, with normalized ranks updated from the catalogue. Source: https://catalog.ucsc.edu/en/2025-2026/general-catalog/teaching-and-administrative-staff/2025-26-ucsc-faculty</x:v>
      </x:c>
      <x:c r="C21" s="37"/>
      <x:c r="D21" s="37"/>
      <x:c r="E21" s="37"/>
      <x:c r="F21" s="37"/>
      <x:c r="G21" s="37"/>
      <x:c r="H21" s="37"/>
    </x:row>
    <x:row r="22" ht="78" customHeight="1">
      <x:c r="A22" s="11" t="str">
        <x:v>Main denominators</x:v>
      </x:c>
      <x:c r="B22" s="35" t="str">
        <x:v>Senate cohort: availability 185/188, missing 3/188; political research 145/185; direction 129 Left, 1 Right, 15 unresolved out of 145. Assigned directions: 129/130 Left. Non-emeritus Senate cohort: 114/115 with research available, 89 political, 83 Left and 6 unresolved; 83/83 assigned directions Left. These differ from the all-roster totals because the populations differ.</x:v>
      </x:c>
      <x:c r="C22" s="35"/>
      <x:c r="D22" s="35"/>
      <x:c r="E22" s="35"/>
      <x:c r="F22" s="35"/>
      <x:c r="G22" s="35"/>
      <x:c r="H22" s="35"/>
    </x:row>
    <x:row r="23">
      <x:c r="A23" s="14"/>
      <x:c r="B23" s="14"/>
      <x:c r="C23" s="14"/>
      <x:c r="D23" s="14"/>
      <x:c r="E23" s="14"/>
      <x:c r="F23" s="14"/>
      <x:c r="G23" s="14"/>
      <x:c r="H23" s="14"/>
    </x:row>
    <x:row r="24">
      <x:c r="A24" s="14"/>
      <x:c r="B24" s="14"/>
      <x:c r="C24" s="14"/>
      <x:c r="D24" s="14"/>
      <x:c r="E24" s="14"/>
      <x:c r="F24" s="14"/>
      <x:c r="G24" s="14"/>
      <x:c r="H24" s="14"/>
    </x:row>
    <x:row r="25" ht="27" customHeight="1">
      <x:c r="A25" s="16" t="str">
        <x:v>ROSTER SOURCES</x:v>
      </x:c>
      <x:c r="B25" s="16"/>
      <x:c r="C25" s="16"/>
      <x:c r="D25" s="16"/>
      <x:c r="E25" s="16"/>
      <x:c r="F25" s="16"/>
      <x:c r="G25" s="16"/>
      <x:c r="H25" s="16"/>
    </x:row>
    <x:row r="26" ht="35" customHeight="1">
      <x:c r="A26" s="21" t="str">
        <x:v>Division faculty and research</x:v>
      </x:c>
      <x:c r="B26" s="38" t="str">
        <x:v>https://humanities.ucsc.edu/faculty-research/</x:v>
      </x:c>
      <x:c r="C26" s="38"/>
      <x:c r="D26" s="38"/>
      <x:c r="E26" s="38"/>
      <x:c r="F26" s="38"/>
      <x:c r="G26" s="38"/>
      <x:c r="H26" s="38"/>
    </x:row>
    <x:row r="27" ht="35" customHeight="1">
      <x:c r="A27" s="21" t="str">
        <x:v>Division faculty, lecturers, emeriti</x:v>
      </x:c>
      <x:c r="B27" s="38" t="str">
        <x:v>https://humanities.ucsc.edu/people/</x:v>
      </x:c>
      <x:c r="C27" s="38"/>
      <x:c r="D27" s="38"/>
      <x:c r="E27" s="38"/>
      <x:c r="F27" s="38"/>
      <x:c r="G27" s="38"/>
      <x:c r="H27" s="38"/>
    </x:row>
    <x:row r="28" ht="35" customHeight="1">
      <x:c r="A28" s="21" t="str">
        <x:v>Critical Race and Ethnic Studies</x:v>
      </x:c>
      <x:c r="B28" s="38" t="str">
        <x:v>https://cres.ucsc.edu/people-in-cres/</x:v>
      </x:c>
      <x:c r="C28" s="38"/>
      <x:c r="D28" s="38"/>
      <x:c r="E28" s="38"/>
      <x:c r="F28" s="38"/>
      <x:c r="G28" s="38"/>
      <x:c r="H28" s="38"/>
    </x:row>
    <x:row r="29" ht="35" customHeight="1">
      <x:c r="A29" s="21" t="str">
        <x:v>Feminist Studies</x:v>
      </x:c>
      <x:c r="B29" s="38" t="str">
        <x:v>https://feministstudies.ucsc.edu/people/</x:v>
      </x:c>
      <x:c r="C29" s="38"/>
      <x:c r="D29" s="38"/>
      <x:c r="E29" s="38"/>
      <x:c r="F29" s="38"/>
      <x:c r="G29" s="38"/>
      <x:c r="H29" s="38"/>
    </x:row>
    <x:row r="30" ht="35" customHeight="1">
      <x:c r="A30" s="21" t="str">
        <x:v>History</x:v>
      </x:c>
      <x:c r="B30" s="38" t="str">
        <x:v>https://history.ucsc.edu/people/</x:v>
      </x:c>
      <x:c r="C30" s="38"/>
      <x:c r="D30" s="38"/>
      <x:c r="E30" s="38"/>
      <x:c r="F30" s="38"/>
      <x:c r="G30" s="38"/>
      <x:c r="H30" s="38"/>
    </x:row>
    <x:row r="31" ht="35" customHeight="1">
      <x:c r="A31" s="21" t="str">
        <x:v>History of Consciousness</x:v>
      </x:c>
      <x:c r="B31" s="38" t="str">
        <x:v>https://histcon.ucsc.edu/faculty/</x:v>
      </x:c>
      <x:c r="C31" s="38"/>
      <x:c r="D31" s="38"/>
      <x:c r="E31" s="38"/>
      <x:c r="F31" s="38"/>
      <x:c r="G31" s="38"/>
      <x:c r="H31" s="38"/>
    </x:row>
    <x:row r="32" ht="35" customHeight="1">
      <x:c r="A32" s="21" t="str">
        <x:v>Languages and Applied Linguistics</x:v>
      </x:c>
      <x:c r="B32" s="38" t="str">
        <x:v>https://language.ucsc.edu/people/</x:v>
      </x:c>
      <x:c r="C32" s="38"/>
      <x:c r="D32" s="38"/>
      <x:c r="E32" s="38"/>
      <x:c r="F32" s="38"/>
      <x:c r="G32" s="38"/>
      <x:c r="H32" s="38"/>
    </x:row>
    <x:row r="33" ht="35" customHeight="1">
      <x:c r="A33" s="21" t="str">
        <x:v>Linguistics</x:v>
      </x:c>
      <x:c r="B33" s="38" t="str">
        <x:v>https://linguistics.ucsc.edu/people/faculty/</x:v>
      </x:c>
      <x:c r="C33" s="38"/>
      <x:c r="D33" s="38"/>
      <x:c r="E33" s="38"/>
      <x:c r="F33" s="38"/>
      <x:c r="G33" s="38"/>
      <x:c r="H33" s="38"/>
    </x:row>
    <x:row r="34" ht="35" customHeight="1">
      <x:c r="A34" s="21" t="str">
        <x:v>Literature faculty</x:v>
      </x:c>
      <x:c r="B34" s="38" t="str">
        <x:v>https://literature.ucsc.edu/people/literature-department-faculty/</x:v>
      </x:c>
      <x:c r="C34" s="38"/>
      <x:c r="D34" s="38"/>
      <x:c r="E34" s="38"/>
      <x:c r="F34" s="38"/>
      <x:c r="G34" s="38"/>
      <x:c r="H34" s="38"/>
    </x:row>
    <x:row r="35" ht="35" customHeight="1">
      <x:c r="A35" s="21" t="str">
        <x:v>Literature emeriti</x:v>
      </x:c>
      <x:c r="B35" s="38" t="str">
        <x:v>https://literature.ucsc.edu/people/literature-department-emeriti/</x:v>
      </x:c>
      <x:c r="C35" s="38"/>
      <x:c r="D35" s="38"/>
      <x:c r="E35" s="38"/>
      <x:c r="F35" s="38"/>
      <x:c r="G35" s="38"/>
      <x:c r="H35" s="38"/>
    </x:row>
    <x:row r="36" ht="35" customHeight="1">
      <x:c r="A36" s="21" t="str">
        <x:v>Philosophy</x:v>
      </x:c>
      <x:c r="B36" s="38" t="str">
        <x:v>https://philosophy.ucsc.edu/people/faculty/</x:v>
      </x:c>
      <x:c r="C36" s="38"/>
      <x:c r="D36" s="38"/>
      <x:c r="E36" s="38"/>
      <x:c r="F36" s="38"/>
      <x:c r="G36" s="38"/>
      <x:c r="H36" s="38"/>
    </x:row>
    <x:row r="37" ht="35" customHeight="1">
      <x:c r="A37" s="21" t="str">
        <x:v>Writing Program</x:v>
      </x:c>
      <x:c r="B37" s="38" t="str">
        <x:v>https://writing.ucsc.edu/people/</x:v>
      </x:c>
      <x:c r="C37" s="38"/>
      <x:c r="D37" s="38"/>
      <x:c r="E37" s="38"/>
      <x:c r="F37" s="38"/>
      <x:c r="G37" s="38"/>
      <x:c r="H37" s="38"/>
    </x:row>
    <x:row r="38">
      <x:c r="A38" s="14"/>
      <x:c r="B38" s="14"/>
      <x:c r="C38" s="14"/>
      <x:c r="D38" s="14"/>
      <x:c r="E38" s="14"/>
      <x:c r="F38" s="14"/>
      <x:c r="G38" s="14"/>
      <x:c r="H38" s="14"/>
    </x:row>
    <x:row r="39">
      <x:c r="A39" s="14"/>
      <x:c r="B39" s="14"/>
      <x:c r="C39" s="14"/>
      <x:c r="D39" s="14"/>
      <x:c r="E39" s="14"/>
      <x:c r="F39" s="14"/>
      <x:c r="G39" s="14"/>
      <x:c r="H39" s="14"/>
    </x:row>
    <x:row r="40">
      <x:c r="A40" s="14"/>
      <x:c r="B40" s="14"/>
      <x:c r="C40" s="14"/>
      <x:c r="D40" s="14"/>
      <x:c r="E40" s="14"/>
      <x:c r="F40" s="14"/>
      <x:c r="G40" s="14"/>
      <x:c r="H40" s="14"/>
    </x:row>
    <x:row r="41">
      <x:c r="A41" s="14"/>
      <x:c r="B41" s="14"/>
      <x:c r="C41" s="14"/>
      <x:c r="D41" s="14"/>
      <x:c r="E41" s="14"/>
      <x:c r="F41" s="14"/>
      <x:c r="G41" s="14"/>
      <x:c r="H41" s="14"/>
    </x:row>
    <x:row r="42">
      <x:c r="A42" s="14"/>
      <x:c r="B42" s="14"/>
      <x:c r="C42" s="14"/>
      <x:c r="D42" s="14"/>
      <x:c r="E42" s="14"/>
      <x:c r="F42" s="14"/>
      <x:c r="G42" s="14"/>
      <x:c r="H42" s="14"/>
    </x:row>
    <x:row r="43">
      <x:c r="A43" s="14"/>
      <x:c r="B43" s="14"/>
      <x:c r="C43" s="14"/>
      <x:c r="D43" s="14"/>
      <x:c r="E43" s="14"/>
      <x:c r="F43" s="14"/>
      <x:c r="G43" s="14"/>
      <x:c r="H43" s="14"/>
    </x:row>
    <x:row r="44">
      <x:c r="A44" s="14"/>
      <x:c r="B44" s="14"/>
      <x:c r="C44" s="14"/>
      <x:c r="D44" s="14"/>
      <x:c r="E44" s="14"/>
      <x:c r="F44" s="14"/>
      <x:c r="G44" s="14"/>
      <x:c r="H44" s="14"/>
    </x:row>
    <x:row r="45">
      <x:c r="A45" s="14"/>
      <x:c r="B45" s="14"/>
      <x:c r="C45" s="14"/>
      <x:c r="D45" s="14"/>
      <x:c r="E45" s="14"/>
      <x:c r="F45" s="14"/>
      <x:c r="G45" s="14"/>
      <x:c r="H45" s="14"/>
    </x:row>
    <x:row r="46">
      <x:c r="A46" s="14"/>
      <x:c r="B46" s="14"/>
      <x:c r="C46" s="14"/>
      <x:c r="D46" s="14"/>
      <x:c r="E46" s="14"/>
      <x:c r="F46" s="14"/>
      <x:c r="G46" s="14"/>
      <x:c r="H46" s="14"/>
    </x:row>
    <x:row r="47">
      <x:c r="A47" s="14"/>
      <x:c r="B47" s="14"/>
      <x:c r="C47" s="14"/>
      <x:c r="D47" s="14"/>
      <x:c r="E47" s="14"/>
      <x:c r="F47" s="14"/>
      <x:c r="G47" s="14"/>
      <x:c r="H47" s="14"/>
    </x:row>
    <x:row r="48">
      <x:c r="A48" s="14"/>
      <x:c r="B48" s="14"/>
      <x:c r="C48" s="14"/>
      <x:c r="D48" s="14"/>
      <x:c r="E48" s="14"/>
      <x:c r="F48" s="14"/>
      <x:c r="G48" s="14"/>
      <x:c r="H48" s="14"/>
    </x:row>
    <x:row r="49">
      <x:c r="A49" s="14"/>
      <x:c r="B49" s="14"/>
      <x:c r="C49" s="14"/>
      <x:c r="D49" s="14"/>
      <x:c r="E49" s="14"/>
      <x:c r="F49" s="14"/>
      <x:c r="G49" s="14"/>
      <x:c r="H49" s="14"/>
    </x:row>
    <x:row r="50">
      <x:c r="A50" s="14"/>
      <x:c r="B50" s="14"/>
      <x:c r="C50" s="14"/>
      <x:c r="D50" s="14"/>
      <x:c r="E50" s="14"/>
      <x:c r="F50" s="14"/>
      <x:c r="G50" s="14"/>
      <x:c r="H50" s="14"/>
    </x:row>
    <x:row r="51">
      <x:c r="A51" s="14"/>
      <x:c r="B51" s="14"/>
      <x:c r="C51" s="14"/>
      <x:c r="D51" s="14"/>
      <x:c r="E51" s="14"/>
      <x:c r="F51" s="14"/>
      <x:c r="G51" s="14"/>
      <x:c r="H51" s="14"/>
    </x:row>
    <x:row r="52">
      <x:c r="A52" s="14"/>
      <x:c r="B52" s="14"/>
      <x:c r="C52" s="14"/>
      <x:c r="D52" s="14"/>
      <x:c r="E52" s="14"/>
      <x:c r="F52" s="14"/>
      <x:c r="G52" s="14"/>
      <x:c r="H52" s="14"/>
    </x:row>
    <x:row r="53">
      <x:c r="A53" s="14"/>
      <x:c r="B53" s="14"/>
      <x:c r="C53" s="14"/>
      <x:c r="D53" s="14"/>
      <x:c r="E53" s="14"/>
      <x:c r="F53" s="14"/>
      <x:c r="G53" s="14"/>
      <x:c r="H53" s="14"/>
    </x:row>
    <x:row r="54">
      <x:c r="A54" s="14"/>
      <x:c r="B54" s="14"/>
      <x:c r="C54" s="14"/>
      <x:c r="D54" s="14"/>
      <x:c r="E54" s="14"/>
      <x:c r="F54" s="14"/>
      <x:c r="G54" s="14"/>
      <x:c r="H54" s="14"/>
    </x:row>
    <x:row r="55">
      <x:c r="A55" s="14"/>
      <x:c r="B55" s="14"/>
      <x:c r="C55" s="14"/>
      <x:c r="D55" s="14"/>
      <x:c r="E55" s="14"/>
      <x:c r="F55" s="14"/>
      <x:c r="G55" s="14"/>
      <x:c r="H55" s="14"/>
    </x:row>
    <x:row r="56">
      <x:c r="A56" s="14"/>
      <x:c r="B56" s="14"/>
      <x:c r="C56" s="14"/>
      <x:c r="D56" s="14"/>
      <x:c r="E56" s="14"/>
      <x:c r="F56" s="14"/>
      <x:c r="G56" s="14"/>
      <x:c r="H56" s="14"/>
    </x:row>
    <x:row r="57">
      <x:c r="A57" s="14"/>
      <x:c r="B57" s="14"/>
      <x:c r="C57" s="14"/>
      <x:c r="D57" s="14"/>
      <x:c r="E57" s="14"/>
      <x:c r="F57" s="14"/>
      <x:c r="G57" s="14"/>
      <x:c r="H57" s="14"/>
    </x:row>
    <x:row r="58">
      <x:c r="A58" s="14"/>
      <x:c r="B58" s="14"/>
      <x:c r="C58" s="14"/>
      <x:c r="D58" s="14"/>
      <x:c r="E58" s="14"/>
      <x:c r="F58" s="14"/>
      <x:c r="G58" s="14"/>
      <x:c r="H58" s="14"/>
    </x:row>
    <x:row r="59">
      <x:c r="A59" s="14"/>
      <x:c r="B59" s="14"/>
      <x:c r="C59" s="14"/>
      <x:c r="D59" s="14"/>
      <x:c r="E59" s="14"/>
      <x:c r="F59" s="14"/>
      <x:c r="G59" s="14"/>
      <x:c r="H59" s="14"/>
    </x:row>
    <x:row r="60">
      <x:c r="A60" s="14"/>
      <x:c r="B60" s="14"/>
      <x:c r="C60" s="14"/>
      <x:c r="D60" s="14"/>
      <x:c r="E60" s="14"/>
      <x:c r="F60" s="14"/>
      <x:c r="G60" s="14"/>
      <x:c r="H60" s="14"/>
    </x:row>
  </x:sheetData>
  <x:mergeCells>
    <x:mergeCell ref="A1:H2"/>
    <x:mergeCell ref="A3:H3"/>
    <x:mergeCell ref="B5:H5"/>
    <x:mergeCell ref="B6:H6"/>
    <x:mergeCell ref="B7:H7"/>
    <x:mergeCell ref="B8:H8"/>
    <x:mergeCell ref="B9:H9"/>
    <x:mergeCell ref="B10:H10"/>
    <x:mergeCell ref="B11:H11"/>
    <x:mergeCell ref="B12:H12"/>
    <x:mergeCell ref="B13:H13"/>
    <x:mergeCell ref="B14:H14"/>
    <x:mergeCell ref="B15:H15"/>
    <x:mergeCell ref="B16:H16"/>
    <x:mergeCell ref="B17:H17"/>
    <x:mergeCell ref="B18:H18"/>
    <x:mergeCell ref="B19:H19"/>
    <x:mergeCell ref="B20:H20"/>
    <x:mergeCell ref="B21:H21"/>
    <x:mergeCell ref="B22:H22"/>
    <x:mergeCell ref="A25:H25"/>
    <x:mergeCell ref="B26:H26"/>
    <x:mergeCell ref="B27:H27"/>
    <x:mergeCell ref="B28:H28"/>
    <x:mergeCell ref="B29:H29"/>
    <x:mergeCell ref="B30:H30"/>
    <x:mergeCell ref="B31:H31"/>
    <x:mergeCell ref="B32:H32"/>
    <x:mergeCell ref="B33:H33"/>
    <x:mergeCell ref="B34:H34"/>
    <x:mergeCell ref="B35:H35"/>
    <x:mergeCell ref="B36:H36"/>
    <x:mergeCell ref="B37:H37"/>
  </x:mergeCells>
  <x:pageMargins left="0.7" right="0.7" top="0.75" bottom="0.75" header="0.3" footer="0.3"/>
</x:worksheet>
</file>